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tabRatio="599" firstSheet="39" activeTab="40"/>
  </bookViews>
  <sheets>
    <sheet name="Телевизионная 2а" sheetId="1" r:id="rId1"/>
    <sheet name="Пионерская 16" sheetId="2" r:id="rId2"/>
    <sheet name="Пионерская 1318" sheetId="3" r:id="rId3"/>
    <sheet name="Багговута 12" sheetId="4" r:id="rId4"/>
    <sheet name="Пионерская 15" sheetId="5" r:id="rId5"/>
    <sheet name="Социалистическая 3" sheetId="6" r:id="rId6"/>
    <sheet name="Социалистическая 4" sheetId="7" r:id="rId7"/>
    <sheet name="Социалистическая 6" sheetId="8" r:id="rId8"/>
    <sheet name="Социалистическая 6 к.1" sheetId="9" r:id="rId9"/>
    <sheet name="Социалистическая 9" sheetId="10" r:id="rId10"/>
    <sheet name="Социалистическая 12" sheetId="11" r:id="rId11"/>
    <sheet name="Телевизионная 2" sheetId="12" r:id="rId12"/>
    <sheet name="Телевизионная 4" sheetId="13" r:id="rId13"/>
    <sheet name="Чичерина 7а" sheetId="14" r:id="rId14"/>
    <sheet name="Чичерина 8" sheetId="15" r:id="rId15"/>
    <sheet name="Чичерина 10" sheetId="16" r:id="rId16"/>
    <sheet name="Чичерина 16 к. 1" sheetId="17" r:id="rId17"/>
    <sheet name="пер.Чичерина 24" sheetId="18" r:id="rId18"/>
    <sheet name="пер. Чичерина 28" sheetId="19" r:id="rId19"/>
    <sheet name="Калинина 12" sheetId="20" r:id="rId20"/>
    <sheet name="Калинина 18" sheetId="21" r:id="rId21"/>
    <sheet name="Калинина 23" sheetId="22" r:id="rId22"/>
    <sheet name="Пионерская 9" sheetId="23" r:id="rId23"/>
    <sheet name="Высокая 4" sheetId="24" r:id="rId24"/>
    <sheet name="Пухова 15" sheetId="25" r:id="rId25"/>
    <sheet name="Пухова 21" sheetId="26" r:id="rId26"/>
    <sheet name="Пухова 14" sheetId="27" r:id="rId27"/>
    <sheet name="Пухова 17" sheetId="28" r:id="rId28"/>
    <sheet name="Калинина 4" sheetId="29" r:id="rId29"/>
    <sheet name="Пионерская 18" sheetId="30" r:id="rId30"/>
    <sheet name="Чичерина 12 к.1" sheetId="31" r:id="rId31"/>
    <sheet name="Телевизионная 6 к.1" sheetId="32" r:id="rId32"/>
    <sheet name="Пионерская 26 а" sheetId="33" r:id="rId33"/>
    <sheet name="Пионерская 2" sheetId="34" r:id="rId34"/>
    <sheet name="Телевизионная 2 к.1" sheetId="35" r:id="rId35"/>
    <sheet name="Чичерина 16" sheetId="36" r:id="rId36"/>
    <sheet name="Чичерина 22" sheetId="37" r:id="rId37"/>
    <sheet name="Лист1" sheetId="38" state="hidden" r:id="rId38"/>
    <sheet name="Лист2" sheetId="39" state="hidden" r:id="rId39"/>
    <sheet name="Чичерина 17" sheetId="41" r:id="rId40"/>
    <sheet name="Ленина 68,8" sheetId="42" r:id="rId41"/>
    <sheet name="Ленина 67" sheetId="43" r:id="rId42"/>
    <sheet name="Огарева 20" sheetId="44" r:id="rId43"/>
    <sheet name="Пролетарская 40" sheetId="45" r:id="rId44"/>
    <sheet name="Чижевского 4" sheetId="46" r:id="rId45"/>
    <sheet name="Билибина 10" sheetId="48" r:id="rId46"/>
    <sheet name="Ленина 61.5" sheetId="51" r:id="rId47"/>
    <sheet name="Билибина 26" sheetId="49" r:id="rId48"/>
    <sheet name="Билибина 28" sheetId="50" r:id="rId49"/>
    <sheet name="Общее" sheetId="47" state="hidden" r:id="rId50"/>
  </sheets>
  <calcPr calcId="145621"/>
</workbook>
</file>

<file path=xl/calcChain.xml><?xml version="1.0" encoding="utf-8"?>
<calcChain xmlns="http://schemas.openxmlformats.org/spreadsheetml/2006/main">
  <c r="F29" i="4" l="1"/>
  <c r="F29" i="3"/>
  <c r="G36" i="15" l="1"/>
  <c r="G36" i="17"/>
  <c r="G36" i="18"/>
  <c r="G36" i="48"/>
  <c r="G37" i="32"/>
  <c r="G35" i="5" l="1"/>
  <c r="G35" i="3"/>
  <c r="G36" i="4" l="1"/>
  <c r="G36" i="10" l="1"/>
  <c r="G36" i="50"/>
  <c r="G36" i="49"/>
  <c r="G36" i="51"/>
  <c r="F30" i="48"/>
  <c r="G36" i="46"/>
  <c r="G36" i="45"/>
  <c r="G36" i="44"/>
  <c r="G36" i="43"/>
  <c r="G36" i="42"/>
  <c r="G36" i="41"/>
  <c r="G36" i="37"/>
  <c r="G36" i="36"/>
  <c r="G36" i="35"/>
  <c r="G36" i="34"/>
  <c r="G36" i="33"/>
  <c r="G36" i="31"/>
  <c r="G36" i="30"/>
  <c r="G36" i="29"/>
  <c r="G36" i="28"/>
  <c r="G36" i="27"/>
  <c r="G36" i="26"/>
  <c r="G36" i="25"/>
  <c r="G36" i="24"/>
  <c r="G36" i="23"/>
  <c r="G36" i="22"/>
  <c r="G36" i="21"/>
  <c r="G36" i="20"/>
  <c r="G36" i="19"/>
  <c r="G36" i="16"/>
  <c r="G36" i="14"/>
  <c r="G36" i="13"/>
  <c r="G36" i="12"/>
  <c r="G36" i="11"/>
  <c r="G36" i="9"/>
  <c r="G36" i="8"/>
  <c r="G36" i="7"/>
  <c r="G36" i="6"/>
  <c r="G36" i="2"/>
  <c r="G35" i="1"/>
  <c r="F26" i="44" l="1"/>
  <c r="F40" i="44"/>
  <c r="F26" i="50"/>
  <c r="F40" i="19" l="1"/>
  <c r="F25" i="5" l="1"/>
  <c r="F43" i="5"/>
  <c r="F39" i="5"/>
  <c r="F41" i="13"/>
  <c r="F40" i="45"/>
  <c r="F26" i="45" s="1"/>
  <c r="F26" i="43"/>
  <c r="F40" i="42"/>
  <c r="F26" i="42" s="1"/>
  <c r="F26" i="34"/>
  <c r="F40" i="34"/>
  <c r="F41" i="32"/>
  <c r="F27" i="32" s="1"/>
  <c r="F41" i="31"/>
  <c r="F26" i="31" s="1"/>
  <c r="F40" i="29"/>
  <c r="F26" i="29" s="1"/>
  <c r="F41" i="26"/>
  <c r="F26" i="26" s="1"/>
  <c r="F26" i="25"/>
  <c r="F26" i="24"/>
  <c r="F40" i="24"/>
  <c r="F26" i="21"/>
  <c r="F26" i="19"/>
  <c r="F40" i="17"/>
  <c r="F26" i="17" s="1"/>
  <c r="F26" i="16"/>
  <c r="F26" i="13"/>
  <c r="F26" i="10"/>
  <c r="F41" i="9"/>
  <c r="F26" i="9" s="1"/>
  <c r="F41" i="8"/>
  <c r="F26" i="8"/>
  <c r="F26" i="4"/>
  <c r="F26" i="3"/>
  <c r="F39" i="3"/>
  <c r="F25" i="1"/>
  <c r="Q17" i="1"/>
  <c r="F43" i="48"/>
  <c r="F46" i="46"/>
  <c r="F40" i="50"/>
  <c r="F40" i="51"/>
  <c r="F26" i="51" s="1"/>
  <c r="F40" i="49"/>
  <c r="F26" i="49" s="1"/>
  <c r="F40" i="48"/>
  <c r="F26" i="48" s="1"/>
  <c r="F40" i="46"/>
  <c r="F26" i="46" s="1"/>
  <c r="F48" i="34"/>
  <c r="F46" i="28"/>
  <c r="F40" i="27"/>
  <c r="F45" i="24"/>
  <c r="F46" i="16"/>
  <c r="F45" i="13"/>
  <c r="F45" i="3"/>
  <c r="Q22" i="1" l="1"/>
  <c r="R22" i="1"/>
  <c r="Q23" i="1"/>
  <c r="R23" i="1"/>
  <c r="Q24" i="1"/>
  <c r="R24" i="1"/>
  <c r="Q25" i="1"/>
  <c r="R25" i="1"/>
  <c r="Q26" i="1"/>
  <c r="R26" i="1"/>
  <c r="S26" i="1"/>
  <c r="Q28" i="1"/>
  <c r="R28" i="1"/>
  <c r="S28" i="1"/>
  <c r="Q29" i="1"/>
  <c r="R29" i="1"/>
  <c r="Q30" i="1"/>
  <c r="R30" i="1"/>
  <c r="Q31" i="1"/>
  <c r="R31" i="1"/>
  <c r="R17" i="1"/>
  <c r="E28" i="46"/>
  <c r="G30" i="32" l="1"/>
  <c r="G32" i="51"/>
  <c r="F32" i="51"/>
  <c r="G31" i="51"/>
  <c r="F31" i="51"/>
  <c r="G30" i="51"/>
  <c r="F30" i="51"/>
  <c r="F28" i="51" s="1"/>
  <c r="G29" i="51"/>
  <c r="E28" i="51"/>
  <c r="D28" i="51"/>
  <c r="C28" i="51"/>
  <c r="G27" i="51"/>
  <c r="G26" i="51"/>
  <c r="G25" i="51"/>
  <c r="G24" i="51"/>
  <c r="F24" i="51"/>
  <c r="G23" i="51"/>
  <c r="F23" i="51"/>
  <c r="I22" i="51"/>
  <c r="E22" i="51" s="1"/>
  <c r="I21" i="51"/>
  <c r="E21" i="51" s="1"/>
  <c r="D21" i="51"/>
  <c r="F21" i="51" s="1"/>
  <c r="I20" i="51"/>
  <c r="E20" i="51" s="1"/>
  <c r="I19" i="51"/>
  <c r="E19" i="51" s="1"/>
  <c r="G18" i="51"/>
  <c r="F18" i="51"/>
  <c r="G32" i="50"/>
  <c r="F32" i="50"/>
  <c r="G31" i="50"/>
  <c r="F31" i="50"/>
  <c r="G30" i="50"/>
  <c r="F30" i="50"/>
  <c r="G29" i="50"/>
  <c r="E28" i="50"/>
  <c r="D28" i="50"/>
  <c r="C28" i="50"/>
  <c r="G27" i="50"/>
  <c r="G26" i="50"/>
  <c r="G25" i="50"/>
  <c r="G24" i="50"/>
  <c r="F24" i="50"/>
  <c r="G23" i="50"/>
  <c r="F23" i="50"/>
  <c r="I22" i="50"/>
  <c r="E22" i="50" s="1"/>
  <c r="I21" i="50"/>
  <c r="E21" i="50" s="1"/>
  <c r="I20" i="50"/>
  <c r="E20" i="50" s="1"/>
  <c r="D20" i="50"/>
  <c r="F20" i="50" s="1"/>
  <c r="I19" i="50"/>
  <c r="E19" i="50" s="1"/>
  <c r="G18" i="50"/>
  <c r="F18" i="50"/>
  <c r="G32" i="49"/>
  <c r="F32" i="49"/>
  <c r="G31" i="49"/>
  <c r="F31" i="49"/>
  <c r="G30" i="49"/>
  <c r="F30" i="49"/>
  <c r="G29" i="49"/>
  <c r="E28" i="49"/>
  <c r="D28" i="49"/>
  <c r="C28" i="49"/>
  <c r="G27" i="49"/>
  <c r="G26" i="49"/>
  <c r="G25" i="49"/>
  <c r="G24" i="49"/>
  <c r="F24" i="49"/>
  <c r="G23" i="49"/>
  <c r="F23" i="49"/>
  <c r="I22" i="49"/>
  <c r="E22" i="49" s="1"/>
  <c r="I21" i="49"/>
  <c r="E21" i="49" s="1"/>
  <c r="I20" i="49"/>
  <c r="E20" i="49" s="1"/>
  <c r="I19" i="49"/>
  <c r="E19" i="49" s="1"/>
  <c r="G18" i="49"/>
  <c r="F18" i="49"/>
  <c r="G32" i="48"/>
  <c r="F32" i="48"/>
  <c r="G31" i="48"/>
  <c r="F31" i="48"/>
  <c r="G30" i="48"/>
  <c r="G29" i="48"/>
  <c r="E28" i="48"/>
  <c r="D28" i="48"/>
  <c r="C28" i="48"/>
  <c r="G27" i="48"/>
  <c r="G26" i="48"/>
  <c r="G25" i="48"/>
  <c r="G24" i="48"/>
  <c r="F24" i="48"/>
  <c r="G23" i="48"/>
  <c r="F23" i="48"/>
  <c r="I22" i="48"/>
  <c r="E22" i="48" s="1"/>
  <c r="D22" i="48"/>
  <c r="F22" i="48" s="1"/>
  <c r="I21" i="48"/>
  <c r="E21" i="48" s="1"/>
  <c r="D21" i="48"/>
  <c r="F21" i="48" s="1"/>
  <c r="I20" i="48"/>
  <c r="E20" i="48" s="1"/>
  <c r="D20" i="48"/>
  <c r="F20" i="48" s="1"/>
  <c r="I19" i="48"/>
  <c r="D19" i="48" s="1"/>
  <c r="F19" i="48" s="1"/>
  <c r="E19" i="48"/>
  <c r="G18" i="48"/>
  <c r="F18" i="48"/>
  <c r="F24" i="8"/>
  <c r="D19" i="51" l="1"/>
  <c r="F19" i="51" s="1"/>
  <c r="D20" i="51"/>
  <c r="F20" i="51" s="1"/>
  <c r="D22" i="51"/>
  <c r="F22" i="51" s="1"/>
  <c r="D19" i="49"/>
  <c r="F19" i="49" s="1"/>
  <c r="G20" i="50"/>
  <c r="G28" i="51"/>
  <c r="F28" i="50"/>
  <c r="G28" i="50"/>
  <c r="F28" i="49"/>
  <c r="G28" i="49"/>
  <c r="F28" i="48"/>
  <c r="G28" i="48"/>
  <c r="D21" i="49"/>
  <c r="F21" i="49" s="1"/>
  <c r="D20" i="49"/>
  <c r="F20" i="49" s="1"/>
  <c r="D22" i="49"/>
  <c r="F22" i="49" s="1"/>
  <c r="D19" i="50"/>
  <c r="F19" i="50" s="1"/>
  <c r="D22" i="50"/>
  <c r="F22" i="50" s="1"/>
  <c r="D21" i="50"/>
  <c r="F21" i="50" s="1"/>
  <c r="G22" i="51"/>
  <c r="G21" i="48"/>
  <c r="G21" i="51"/>
  <c r="G19" i="51"/>
  <c r="G20" i="51"/>
  <c r="G21" i="49"/>
  <c r="G19" i="48"/>
  <c r="G20" i="48"/>
  <c r="G22" i="48"/>
  <c r="C28" i="46"/>
  <c r="G19" i="49" l="1"/>
  <c r="G22" i="49"/>
  <c r="G20" i="49"/>
  <c r="G22" i="50"/>
  <c r="G19" i="50"/>
  <c r="G21" i="50"/>
  <c r="F32" i="25"/>
  <c r="D28" i="16"/>
  <c r="E28" i="16"/>
  <c r="G27" i="11"/>
  <c r="F40" i="37" l="1"/>
  <c r="F26" i="37" s="1"/>
  <c r="F41" i="4"/>
  <c r="F40" i="20"/>
  <c r="F26" i="20" s="1"/>
  <c r="F40" i="2"/>
  <c r="F26" i="2" s="1"/>
  <c r="G40" i="1" l="1"/>
  <c r="F40" i="18" l="1"/>
  <c r="F26" i="18" s="1"/>
  <c r="F40" i="30"/>
  <c r="F26" i="30" s="1"/>
  <c r="F40" i="43" l="1"/>
  <c r="F40" i="41"/>
  <c r="F40" i="36"/>
  <c r="F26" i="36" s="1"/>
  <c r="F40" i="35"/>
  <c r="F26" i="35" s="1"/>
  <c r="F40" i="33"/>
  <c r="F26" i="33" s="1"/>
  <c r="F40" i="28"/>
  <c r="F26" i="28" s="1"/>
  <c r="F41" i="25"/>
  <c r="F40" i="23"/>
  <c r="F26" i="23" s="1"/>
  <c r="F40" i="22"/>
  <c r="F26" i="22" s="1"/>
  <c r="F41" i="21"/>
  <c r="F40" i="16"/>
  <c r="F40" i="15"/>
  <c r="F26" i="15" s="1"/>
  <c r="F40" i="14"/>
  <c r="F26" i="14" s="1"/>
  <c r="F40" i="12"/>
  <c r="F26" i="12" s="1"/>
  <c r="F40" i="11"/>
  <c r="F26" i="11" s="1"/>
  <c r="F43" i="10"/>
  <c r="F40" i="7"/>
  <c r="F26" i="7" s="1"/>
  <c r="F40" i="6"/>
  <c r="F26" i="6" s="1"/>
  <c r="S25" i="1" l="1"/>
  <c r="F26" i="47"/>
  <c r="F27" i="47"/>
  <c r="F41" i="10"/>
  <c r="F19" i="32" l="1"/>
  <c r="G19" i="32"/>
  <c r="I20" i="32"/>
  <c r="D20" i="32" s="1"/>
  <c r="F20" i="32" s="1"/>
  <c r="E20" i="32" l="1"/>
  <c r="G20" i="32" s="1"/>
  <c r="G29" i="44" l="1"/>
  <c r="F46" i="17" l="1"/>
  <c r="E32" i="47" l="1"/>
  <c r="E29" i="47" l="1"/>
  <c r="E30" i="47"/>
  <c r="E31" i="47"/>
  <c r="D32" i="47"/>
  <c r="D18" i="47"/>
  <c r="E18" i="47"/>
  <c r="D23" i="47"/>
  <c r="E23" i="47"/>
  <c r="D24" i="47"/>
  <c r="E24" i="47"/>
  <c r="D25" i="47"/>
  <c r="E25" i="47"/>
  <c r="D26" i="47"/>
  <c r="E26" i="47"/>
  <c r="D27" i="47"/>
  <c r="E27" i="47"/>
  <c r="D29" i="47"/>
  <c r="F29" i="47"/>
  <c r="D30" i="47"/>
  <c r="D31" i="47"/>
  <c r="J33" i="47"/>
  <c r="I33" i="47"/>
  <c r="H33" i="47"/>
  <c r="C28" i="47"/>
  <c r="I22" i="47"/>
  <c r="I21" i="47"/>
  <c r="I20" i="47"/>
  <c r="I19" i="47"/>
  <c r="F25" i="42" l="1"/>
  <c r="F25" i="47" l="1"/>
  <c r="S24" i="1"/>
  <c r="F30" i="19"/>
  <c r="G32" i="46"/>
  <c r="F32" i="46"/>
  <c r="G31" i="46"/>
  <c r="F31" i="46"/>
  <c r="G30" i="46"/>
  <c r="F30" i="46"/>
  <c r="F28" i="46" s="1"/>
  <c r="G29" i="46"/>
  <c r="D28" i="46"/>
  <c r="G27" i="46"/>
  <c r="G26" i="46"/>
  <c r="G25" i="46"/>
  <c r="G24" i="46"/>
  <c r="F24" i="46"/>
  <c r="G23" i="46"/>
  <c r="F23" i="46"/>
  <c r="I22" i="46"/>
  <c r="D22" i="46" s="1"/>
  <c r="F22" i="46" s="1"/>
  <c r="I21" i="46"/>
  <c r="D21" i="46" s="1"/>
  <c r="F21" i="46" s="1"/>
  <c r="E21" i="46"/>
  <c r="I20" i="46"/>
  <c r="E20" i="46" s="1"/>
  <c r="I19" i="46"/>
  <c r="D19" i="46" s="1"/>
  <c r="F19" i="46" s="1"/>
  <c r="E19" i="46"/>
  <c r="G18" i="46"/>
  <c r="F18" i="46"/>
  <c r="D20" i="46" l="1"/>
  <c r="F20" i="46" s="1"/>
  <c r="G28" i="46"/>
  <c r="E22" i="46"/>
  <c r="G19" i="46"/>
  <c r="G20" i="46"/>
  <c r="G21" i="46"/>
  <c r="G22" i="46"/>
  <c r="G32" i="45"/>
  <c r="F32" i="45"/>
  <c r="G31" i="45"/>
  <c r="F31" i="45"/>
  <c r="G30" i="45"/>
  <c r="F30" i="45"/>
  <c r="G29" i="45"/>
  <c r="F28" i="45"/>
  <c r="E28" i="45"/>
  <c r="D28" i="45"/>
  <c r="C28" i="45"/>
  <c r="G27" i="45"/>
  <c r="G26" i="45"/>
  <c r="G25" i="45"/>
  <c r="G24" i="45"/>
  <c r="F24" i="45"/>
  <c r="G23" i="45"/>
  <c r="F23" i="45"/>
  <c r="I22" i="45"/>
  <c r="D22" i="45" s="1"/>
  <c r="F22" i="45" s="1"/>
  <c r="I21" i="45"/>
  <c r="D21" i="45" s="1"/>
  <c r="F21" i="45" s="1"/>
  <c r="E21" i="45"/>
  <c r="I20" i="45"/>
  <c r="E20" i="45"/>
  <c r="D20" i="45"/>
  <c r="F20" i="45" s="1"/>
  <c r="I19" i="45"/>
  <c r="E19" i="45" s="1"/>
  <c r="D19" i="45"/>
  <c r="F19" i="45" s="1"/>
  <c r="G18" i="45"/>
  <c r="F18" i="45"/>
  <c r="C28" i="44"/>
  <c r="G32" i="44"/>
  <c r="F32" i="44"/>
  <c r="G31" i="44"/>
  <c r="F31" i="44"/>
  <c r="G30" i="44"/>
  <c r="F30" i="44"/>
  <c r="E28" i="44"/>
  <c r="D28" i="44"/>
  <c r="G27" i="44"/>
  <c r="G26" i="44"/>
  <c r="G25" i="44"/>
  <c r="G24" i="44"/>
  <c r="F24" i="44"/>
  <c r="G23" i="44"/>
  <c r="F23" i="44"/>
  <c r="I22" i="44"/>
  <c r="E22" i="44" s="1"/>
  <c r="I21" i="44"/>
  <c r="E21" i="44" s="1"/>
  <c r="I20" i="44"/>
  <c r="E20" i="44"/>
  <c r="D20" i="44"/>
  <c r="F20" i="44" s="1"/>
  <c r="I19" i="44"/>
  <c r="E19" i="44"/>
  <c r="D19" i="44"/>
  <c r="F19" i="44" s="1"/>
  <c r="G18" i="44"/>
  <c r="F18" i="44"/>
  <c r="C28" i="43"/>
  <c r="G32" i="43"/>
  <c r="F32" i="43"/>
  <c r="G31" i="43"/>
  <c r="F31" i="43"/>
  <c r="G30" i="43"/>
  <c r="F30" i="43"/>
  <c r="F28" i="43" s="1"/>
  <c r="G29" i="43"/>
  <c r="E28" i="43"/>
  <c r="D28" i="43"/>
  <c r="G27" i="43"/>
  <c r="G26" i="43"/>
  <c r="G25" i="43"/>
  <c r="G24" i="43"/>
  <c r="F24" i="43"/>
  <c r="G23" i="43"/>
  <c r="F23" i="43"/>
  <c r="I22" i="43"/>
  <c r="E22" i="43" s="1"/>
  <c r="I21" i="43"/>
  <c r="D21" i="43" s="1"/>
  <c r="F21" i="43" s="1"/>
  <c r="E21" i="43"/>
  <c r="I20" i="43"/>
  <c r="E20" i="43"/>
  <c r="D20" i="43"/>
  <c r="F20" i="43" s="1"/>
  <c r="I19" i="43"/>
  <c r="E19" i="43"/>
  <c r="D19" i="43"/>
  <c r="F19" i="43" s="1"/>
  <c r="G18" i="43"/>
  <c r="F18" i="43"/>
  <c r="G32" i="42"/>
  <c r="F32" i="42"/>
  <c r="G31" i="42"/>
  <c r="F31" i="42"/>
  <c r="G30" i="42"/>
  <c r="F30" i="42"/>
  <c r="G29" i="42"/>
  <c r="E28" i="42"/>
  <c r="D28" i="42"/>
  <c r="C28" i="42"/>
  <c r="G27" i="42"/>
  <c r="G26" i="42"/>
  <c r="G25" i="42"/>
  <c r="G24" i="42"/>
  <c r="F24" i="42"/>
  <c r="G23" i="42"/>
  <c r="F23" i="42"/>
  <c r="I22" i="42"/>
  <c r="D22" i="42" s="1"/>
  <c r="F22" i="42" s="1"/>
  <c r="I21" i="42"/>
  <c r="D21" i="42" s="1"/>
  <c r="F21" i="42" s="1"/>
  <c r="I20" i="42"/>
  <c r="E20" i="42" s="1"/>
  <c r="D20" i="42"/>
  <c r="F20" i="42" s="1"/>
  <c r="I19" i="42"/>
  <c r="E19" i="42" s="1"/>
  <c r="G18" i="42"/>
  <c r="F18" i="42"/>
  <c r="F28" i="42" l="1"/>
  <c r="E21" i="42"/>
  <c r="G28" i="45"/>
  <c r="F28" i="44"/>
  <c r="G28" i="44"/>
  <c r="G28" i="42"/>
  <c r="E22" i="45"/>
  <c r="D22" i="44"/>
  <c r="F22" i="44" s="1"/>
  <c r="D21" i="44"/>
  <c r="F21" i="44" s="1"/>
  <c r="E22" i="42"/>
  <c r="D19" i="42"/>
  <c r="F19" i="42" s="1"/>
  <c r="D22" i="43"/>
  <c r="F22" i="43" s="1"/>
  <c r="G28" i="43"/>
  <c r="G19" i="45"/>
  <c r="G20" i="45"/>
  <c r="G21" i="45"/>
  <c r="G22" i="45"/>
  <c r="G19" i="44"/>
  <c r="G20" i="44"/>
  <c r="G22" i="44"/>
  <c r="G19" i="43"/>
  <c r="G20" i="43"/>
  <c r="G21" i="43"/>
  <c r="G22" i="43"/>
  <c r="G20" i="42"/>
  <c r="G21" i="42"/>
  <c r="G22" i="42"/>
  <c r="G32" i="41"/>
  <c r="F32" i="41"/>
  <c r="G31" i="41"/>
  <c r="F31" i="41"/>
  <c r="G30" i="41"/>
  <c r="F30" i="41"/>
  <c r="G29" i="41"/>
  <c r="E28" i="41"/>
  <c r="D28" i="41"/>
  <c r="C28" i="41"/>
  <c r="G27" i="41"/>
  <c r="G26" i="41"/>
  <c r="G25" i="41"/>
  <c r="G24" i="41"/>
  <c r="F24" i="41"/>
  <c r="G23" i="41"/>
  <c r="I22" i="41"/>
  <c r="E22" i="41" s="1"/>
  <c r="I21" i="41"/>
  <c r="D21" i="41" s="1"/>
  <c r="F21" i="41" s="1"/>
  <c r="I20" i="41"/>
  <c r="E20" i="41" s="1"/>
  <c r="I19" i="41"/>
  <c r="D19" i="41" s="1"/>
  <c r="F19" i="41" s="1"/>
  <c r="G18" i="41"/>
  <c r="F18" i="41"/>
  <c r="F44" i="22"/>
  <c r="F42" i="2"/>
  <c r="E21" i="41" l="1"/>
  <c r="G28" i="41"/>
  <c r="F28" i="41"/>
  <c r="G21" i="44"/>
  <c r="G19" i="42"/>
  <c r="E19" i="41"/>
  <c r="G19" i="41" s="1"/>
  <c r="D22" i="41"/>
  <c r="F22" i="41" s="1"/>
  <c r="D20" i="41"/>
  <c r="F20" i="41" s="1"/>
  <c r="G21" i="41"/>
  <c r="C28" i="2"/>
  <c r="C28" i="3"/>
  <c r="C28" i="4"/>
  <c r="C27" i="5"/>
  <c r="C28" i="6"/>
  <c r="C28" i="7"/>
  <c r="C28" i="10"/>
  <c r="C28" i="12"/>
  <c r="C28" i="13"/>
  <c r="C28" i="14"/>
  <c r="C28" i="15"/>
  <c r="C28" i="16"/>
  <c r="C28" i="17"/>
  <c r="C28" i="18"/>
  <c r="C28" i="19"/>
  <c r="C28" i="20"/>
  <c r="C28" i="21"/>
  <c r="C28" i="22"/>
  <c r="C28" i="24"/>
  <c r="C28" i="25"/>
  <c r="C28" i="26"/>
  <c r="C28" i="27"/>
  <c r="C28" i="28"/>
  <c r="C28" i="30"/>
  <c r="C29" i="32"/>
  <c r="C28" i="33"/>
  <c r="C28" i="36"/>
  <c r="C28" i="37"/>
  <c r="C28" i="35"/>
  <c r="C28" i="34"/>
  <c r="C28" i="31"/>
  <c r="C28" i="29"/>
  <c r="C28" i="23"/>
  <c r="C28" i="11"/>
  <c r="C28" i="9"/>
  <c r="C28" i="8"/>
  <c r="G22" i="41" l="1"/>
  <c r="G20" i="41"/>
  <c r="F38" i="39"/>
  <c r="I33" i="39"/>
  <c r="H33" i="39"/>
  <c r="G32" i="39"/>
  <c r="F32" i="39"/>
  <c r="G31" i="39"/>
  <c r="F31" i="39"/>
  <c r="G30" i="39"/>
  <c r="F30" i="39"/>
  <c r="G29" i="39"/>
  <c r="G28" i="39"/>
  <c r="F28" i="39"/>
  <c r="E28" i="39"/>
  <c r="E33" i="39" s="1"/>
  <c r="D28" i="39"/>
  <c r="D33" i="39" s="1"/>
  <c r="C28" i="39"/>
  <c r="G27" i="39"/>
  <c r="G26" i="39"/>
  <c r="G25" i="39"/>
  <c r="G24" i="39"/>
  <c r="F24" i="39"/>
  <c r="G23" i="39"/>
  <c r="I22" i="39"/>
  <c r="E22" i="39"/>
  <c r="D22" i="39"/>
  <c r="F22" i="39" s="1"/>
  <c r="I21" i="39"/>
  <c r="E21" i="39"/>
  <c r="D21" i="39"/>
  <c r="F21" i="39" s="1"/>
  <c r="I20" i="39"/>
  <c r="E20" i="39"/>
  <c r="D20" i="39"/>
  <c r="F20" i="39" s="1"/>
  <c r="I19" i="39"/>
  <c r="E19" i="39"/>
  <c r="D19" i="39"/>
  <c r="F19" i="39" s="1"/>
  <c r="G18" i="39"/>
  <c r="G33" i="39" s="1"/>
  <c r="F18" i="39"/>
  <c r="F33" i="39" s="1"/>
  <c r="E27" i="38"/>
  <c r="F27" i="38"/>
  <c r="D27" i="38"/>
  <c r="F39" i="38"/>
  <c r="K34" i="38"/>
  <c r="J34" i="38"/>
  <c r="I33" i="38"/>
  <c r="G33" i="38"/>
  <c r="H33" i="38" s="1"/>
  <c r="I32" i="38"/>
  <c r="G32" i="38"/>
  <c r="H32" i="38" s="1"/>
  <c r="I31" i="38"/>
  <c r="G31" i="38"/>
  <c r="H31" i="38" s="1"/>
  <c r="I30" i="38"/>
  <c r="H30" i="38"/>
  <c r="I29" i="38"/>
  <c r="G29" i="38"/>
  <c r="F29" i="38"/>
  <c r="F34" i="38" s="1"/>
  <c r="E29" i="38"/>
  <c r="E34" i="38" s="1"/>
  <c r="D29" i="38"/>
  <c r="D34" i="38" s="1"/>
  <c r="C29" i="38"/>
  <c r="I28" i="38"/>
  <c r="H28" i="38"/>
  <c r="I26" i="38"/>
  <c r="H26" i="38"/>
  <c r="I25" i="38"/>
  <c r="H25" i="38"/>
  <c r="I24" i="38"/>
  <c r="G24" i="38"/>
  <c r="H24" i="38" s="1"/>
  <c r="I23" i="38"/>
  <c r="H23" i="38"/>
  <c r="K22" i="38"/>
  <c r="F22" i="38"/>
  <c r="E22" i="38"/>
  <c r="G22" i="38" s="1"/>
  <c r="K21" i="38"/>
  <c r="F21" i="38"/>
  <c r="E21" i="38"/>
  <c r="G21" i="38" s="1"/>
  <c r="K20" i="38"/>
  <c r="F20" i="38"/>
  <c r="E20" i="38"/>
  <c r="G20" i="38" s="1"/>
  <c r="K19" i="38"/>
  <c r="F19" i="38"/>
  <c r="E19" i="38"/>
  <c r="G19" i="38" s="1"/>
  <c r="I18" i="38"/>
  <c r="I34" i="38" s="1"/>
  <c r="G18" i="38"/>
  <c r="G34" i="38" s="1"/>
  <c r="G19" i="39" l="1"/>
  <c r="G20" i="39"/>
  <c r="G21" i="39"/>
  <c r="G22" i="39"/>
  <c r="I19" i="38"/>
  <c r="I20" i="38"/>
  <c r="I21" i="38"/>
  <c r="I22" i="38"/>
  <c r="I27" i="38"/>
  <c r="G27" i="38"/>
  <c r="H29" i="38"/>
  <c r="H18" i="38"/>
  <c r="H19" i="38"/>
  <c r="H20" i="38"/>
  <c r="H21" i="38"/>
  <c r="H22" i="38"/>
  <c r="H34" i="38" l="1"/>
  <c r="H27" i="38"/>
  <c r="F30" i="27"/>
  <c r="F23" i="23" l="1"/>
  <c r="F17" i="1"/>
  <c r="G17" i="1"/>
  <c r="G22" i="1"/>
  <c r="F23" i="1"/>
  <c r="G23" i="1"/>
  <c r="G24" i="1"/>
  <c r="G25" i="1"/>
  <c r="S22" i="1" l="1"/>
  <c r="F23" i="35"/>
  <c r="F23" i="47" s="1"/>
  <c r="E28" i="37" l="1"/>
  <c r="D28" i="37"/>
  <c r="E28" i="36"/>
  <c r="D28" i="36"/>
  <c r="E28" i="35"/>
  <c r="D28" i="35"/>
  <c r="E28" i="34"/>
  <c r="D28" i="34"/>
  <c r="E28" i="33"/>
  <c r="D28" i="33"/>
  <c r="E29" i="32"/>
  <c r="D29" i="32"/>
  <c r="E28" i="31"/>
  <c r="D28" i="31"/>
  <c r="E28" i="30"/>
  <c r="D28" i="30"/>
  <c r="E28" i="29"/>
  <c r="D28" i="29"/>
  <c r="E28" i="28"/>
  <c r="D28" i="28"/>
  <c r="E28" i="27"/>
  <c r="D28" i="27"/>
  <c r="E28" i="26"/>
  <c r="D28" i="26"/>
  <c r="E28" i="25"/>
  <c r="D28" i="25"/>
  <c r="E28" i="24"/>
  <c r="D28" i="24"/>
  <c r="E28" i="23"/>
  <c r="D28" i="23"/>
  <c r="E28" i="22"/>
  <c r="D28" i="22"/>
  <c r="E28" i="21"/>
  <c r="D28" i="21"/>
  <c r="E28" i="20"/>
  <c r="D28" i="20"/>
  <c r="E28" i="19"/>
  <c r="D28" i="19"/>
  <c r="E28" i="18"/>
  <c r="D28" i="18"/>
  <c r="E28" i="17"/>
  <c r="D28" i="17"/>
  <c r="E28" i="15"/>
  <c r="D28" i="15"/>
  <c r="E28" i="14"/>
  <c r="D28" i="14"/>
  <c r="E28" i="13"/>
  <c r="D28" i="13"/>
  <c r="E28" i="12"/>
  <c r="D28" i="12"/>
  <c r="E28" i="11"/>
  <c r="D28" i="11"/>
  <c r="E28" i="10"/>
  <c r="D28" i="10"/>
  <c r="E28" i="9"/>
  <c r="D28" i="9"/>
  <c r="E28" i="8"/>
  <c r="D28" i="8"/>
  <c r="E28" i="7"/>
  <c r="D28" i="7"/>
  <c r="E28" i="6"/>
  <c r="D28" i="6"/>
  <c r="E27" i="5"/>
  <c r="D27" i="5"/>
  <c r="E28" i="4"/>
  <c r="D28" i="4"/>
  <c r="E28" i="3"/>
  <c r="D28" i="3"/>
  <c r="E27" i="1"/>
  <c r="D27" i="1"/>
  <c r="C27" i="1"/>
  <c r="E28" i="2"/>
  <c r="D28" i="2"/>
  <c r="G23" i="17"/>
  <c r="F24" i="17"/>
  <c r="G24" i="17"/>
  <c r="G25" i="17"/>
  <c r="G26" i="17"/>
  <c r="G27" i="17"/>
  <c r="G29" i="17"/>
  <c r="F30" i="17"/>
  <c r="G30" i="17"/>
  <c r="F31" i="17"/>
  <c r="G31" i="17"/>
  <c r="F32" i="17"/>
  <c r="G32" i="17"/>
  <c r="I22" i="35"/>
  <c r="I21" i="35"/>
  <c r="I20" i="35"/>
  <c r="I19" i="35"/>
  <c r="I22" i="34"/>
  <c r="I21" i="34"/>
  <c r="I20" i="34"/>
  <c r="I19" i="34"/>
  <c r="I22" i="31"/>
  <c r="I21" i="31"/>
  <c r="I20" i="31"/>
  <c r="I19" i="31"/>
  <c r="I22" i="29"/>
  <c r="I21" i="29"/>
  <c r="I20" i="29"/>
  <c r="I19" i="29"/>
  <c r="I22" i="23"/>
  <c r="I21" i="23"/>
  <c r="I20" i="23"/>
  <c r="I19" i="23"/>
  <c r="I22" i="11"/>
  <c r="I21" i="11"/>
  <c r="I20" i="11"/>
  <c r="I19" i="11"/>
  <c r="E19" i="11" s="1"/>
  <c r="I22" i="9"/>
  <c r="I21" i="9"/>
  <c r="I20" i="9"/>
  <c r="I19" i="9"/>
  <c r="I22" i="8"/>
  <c r="I21" i="8"/>
  <c r="I20" i="8"/>
  <c r="I19" i="8"/>
  <c r="I21" i="1"/>
  <c r="D21" i="1" s="1"/>
  <c r="I20" i="1"/>
  <c r="D20" i="1" s="1"/>
  <c r="I19" i="1"/>
  <c r="D19" i="1" s="1"/>
  <c r="I18" i="1"/>
  <c r="D18" i="1" s="1"/>
  <c r="I22" i="2"/>
  <c r="I21" i="2"/>
  <c r="I20" i="2"/>
  <c r="I19" i="2"/>
  <c r="I22" i="3"/>
  <c r="I21" i="3"/>
  <c r="I20" i="3"/>
  <c r="I19" i="3"/>
  <c r="I22" i="4"/>
  <c r="I21" i="4"/>
  <c r="I20" i="4"/>
  <c r="I19" i="4"/>
  <c r="I21" i="5"/>
  <c r="I20" i="5"/>
  <c r="I19" i="5"/>
  <c r="I18" i="5"/>
  <c r="I22" i="6"/>
  <c r="I21" i="6"/>
  <c r="I20" i="6"/>
  <c r="I19" i="6"/>
  <c r="I22" i="7"/>
  <c r="I21" i="7"/>
  <c r="I20" i="7"/>
  <c r="I19" i="7"/>
  <c r="I22" i="10"/>
  <c r="I21" i="10"/>
  <c r="I20" i="10"/>
  <c r="I19" i="10"/>
  <c r="I22" i="12"/>
  <c r="I21" i="12"/>
  <c r="I20" i="12"/>
  <c r="I19" i="12"/>
  <c r="I22" i="13"/>
  <c r="I21" i="13"/>
  <c r="I20" i="13"/>
  <c r="I19" i="13"/>
  <c r="I22" i="14"/>
  <c r="I21" i="14"/>
  <c r="I20" i="14"/>
  <c r="I19" i="14"/>
  <c r="I22" i="15"/>
  <c r="I21" i="15"/>
  <c r="I20" i="15"/>
  <c r="I19" i="15"/>
  <c r="I22" i="16"/>
  <c r="I21" i="16"/>
  <c r="I20" i="16"/>
  <c r="I19" i="16"/>
  <c r="I22" i="17"/>
  <c r="I21" i="17"/>
  <c r="I20" i="17"/>
  <c r="I19" i="17"/>
  <c r="I22" i="18"/>
  <c r="I21" i="18"/>
  <c r="I20" i="18"/>
  <c r="I19" i="18"/>
  <c r="I22" i="19"/>
  <c r="I21" i="19"/>
  <c r="I20" i="19"/>
  <c r="I19" i="19"/>
  <c r="I22" i="20"/>
  <c r="I21" i="20"/>
  <c r="I20" i="20"/>
  <c r="I19" i="20"/>
  <c r="I22" i="21"/>
  <c r="I21" i="21"/>
  <c r="I20" i="21"/>
  <c r="I19" i="21"/>
  <c r="I22" i="22"/>
  <c r="I21" i="22"/>
  <c r="I20" i="22"/>
  <c r="I19" i="22"/>
  <c r="I22" i="24"/>
  <c r="I21" i="24"/>
  <c r="I20" i="24"/>
  <c r="I19" i="24"/>
  <c r="I22" i="25"/>
  <c r="I21" i="25"/>
  <c r="I20" i="25"/>
  <c r="I19" i="25"/>
  <c r="I22" i="26"/>
  <c r="I21" i="26"/>
  <c r="I20" i="26"/>
  <c r="I19" i="26"/>
  <c r="I22" i="27"/>
  <c r="I21" i="27"/>
  <c r="I20" i="27"/>
  <c r="I19" i="27"/>
  <c r="I22" i="28"/>
  <c r="I21" i="28"/>
  <c r="I20" i="28"/>
  <c r="I19" i="28"/>
  <c r="R27" i="1" l="1"/>
  <c r="Q27" i="1"/>
  <c r="D28" i="47"/>
  <c r="D33" i="47" s="1"/>
  <c r="E28" i="47"/>
  <c r="E33" i="47" s="1"/>
  <c r="E18" i="1"/>
  <c r="E21" i="1"/>
  <c r="F21" i="1"/>
  <c r="E20" i="1"/>
  <c r="E19" i="1"/>
  <c r="G28" i="17"/>
  <c r="F28" i="17"/>
  <c r="I22" i="30"/>
  <c r="I21" i="30"/>
  <c r="I20" i="30"/>
  <c r="I19" i="30"/>
  <c r="I23" i="32"/>
  <c r="I22" i="32"/>
  <c r="I21" i="32"/>
  <c r="I22" i="33"/>
  <c r="I21" i="33"/>
  <c r="I20" i="33"/>
  <c r="I19" i="33"/>
  <c r="I22" i="36"/>
  <c r="I21" i="36"/>
  <c r="I20" i="36"/>
  <c r="I19" i="36"/>
  <c r="I22" i="37"/>
  <c r="I21" i="37"/>
  <c r="I20" i="37"/>
  <c r="I19" i="37"/>
  <c r="G20" i="1" l="1"/>
  <c r="F20" i="1"/>
  <c r="G19" i="1"/>
  <c r="F19" i="1"/>
  <c r="G21" i="1"/>
  <c r="G18" i="1"/>
  <c r="F18" i="1"/>
  <c r="E22" i="13"/>
  <c r="G22" i="13" s="1"/>
  <c r="D22" i="13"/>
  <c r="E21" i="13"/>
  <c r="D21" i="13"/>
  <c r="E20" i="13"/>
  <c r="G20" i="13" s="1"/>
  <c r="D20" i="13"/>
  <c r="E19" i="13"/>
  <c r="D19" i="13"/>
  <c r="E21" i="7"/>
  <c r="E22" i="3"/>
  <c r="D22" i="3"/>
  <c r="E21" i="3"/>
  <c r="D21" i="3"/>
  <c r="E20" i="3"/>
  <c r="D20" i="3"/>
  <c r="E19" i="3"/>
  <c r="D19" i="3"/>
  <c r="E21" i="37"/>
  <c r="D20" i="37"/>
  <c r="D22" i="37"/>
  <c r="D21" i="37"/>
  <c r="E20" i="37"/>
  <c r="D19" i="37"/>
  <c r="F19" i="37" s="1"/>
  <c r="D22" i="36"/>
  <c r="F22" i="36" s="1"/>
  <c r="D21" i="36"/>
  <c r="F21" i="36" s="1"/>
  <c r="E20" i="36"/>
  <c r="D19" i="36"/>
  <c r="F19" i="36" s="1"/>
  <c r="D22" i="35"/>
  <c r="F22" i="35" s="1"/>
  <c r="D21" i="35"/>
  <c r="F21" i="35" s="1"/>
  <c r="E20" i="35"/>
  <c r="D19" i="35"/>
  <c r="F19" i="35" s="1"/>
  <c r="E22" i="34"/>
  <c r="D21" i="34"/>
  <c r="F21" i="34" s="1"/>
  <c r="D20" i="34"/>
  <c r="F20" i="34" s="1"/>
  <c r="E19" i="34"/>
  <c r="D22" i="33"/>
  <c r="F22" i="33" s="1"/>
  <c r="E21" i="33"/>
  <c r="D20" i="33"/>
  <c r="F20" i="33" s="1"/>
  <c r="D19" i="33"/>
  <c r="F19" i="33" s="1"/>
  <c r="D23" i="32"/>
  <c r="F23" i="32" s="1"/>
  <c r="D22" i="32"/>
  <c r="F22" i="32" s="1"/>
  <c r="E21" i="32"/>
  <c r="E22" i="31"/>
  <c r="D21" i="31"/>
  <c r="F21" i="31" s="1"/>
  <c r="D20" i="31"/>
  <c r="F20" i="31" s="1"/>
  <c r="E19" i="31"/>
  <c r="E22" i="30"/>
  <c r="D21" i="30"/>
  <c r="F21" i="30" s="1"/>
  <c r="D20" i="30"/>
  <c r="F20" i="30" s="1"/>
  <c r="E19" i="30"/>
  <c r="D22" i="29"/>
  <c r="F22" i="29" s="1"/>
  <c r="E21" i="29"/>
  <c r="D20" i="29"/>
  <c r="F20" i="29" s="1"/>
  <c r="D19" i="29"/>
  <c r="F19" i="29" s="1"/>
  <c r="D22" i="28"/>
  <c r="F22" i="28" s="1"/>
  <c r="D21" i="28"/>
  <c r="F21" i="28" s="1"/>
  <c r="E20" i="28"/>
  <c r="D19" i="28"/>
  <c r="F19" i="28" s="1"/>
  <c r="E22" i="27"/>
  <c r="D21" i="27"/>
  <c r="F21" i="27" s="1"/>
  <c r="D20" i="27"/>
  <c r="F20" i="27" s="1"/>
  <c r="E19" i="27"/>
  <c r="D22" i="26"/>
  <c r="F22" i="26" s="1"/>
  <c r="E21" i="26"/>
  <c r="D20" i="26"/>
  <c r="F20" i="26" s="1"/>
  <c r="D19" i="26"/>
  <c r="F19" i="26" s="1"/>
  <c r="D22" i="25"/>
  <c r="F22" i="25" s="1"/>
  <c r="D21" i="25"/>
  <c r="F21" i="25" s="1"/>
  <c r="E20" i="25"/>
  <c r="D19" i="25"/>
  <c r="F19" i="25" s="1"/>
  <c r="E22" i="24"/>
  <c r="D21" i="24"/>
  <c r="F21" i="24" s="1"/>
  <c r="D20" i="24"/>
  <c r="F20" i="24" s="1"/>
  <c r="E19" i="24"/>
  <c r="D22" i="23"/>
  <c r="E21" i="23"/>
  <c r="D20" i="23"/>
  <c r="D19" i="23"/>
  <c r="D22" i="22"/>
  <c r="F22" i="22" s="1"/>
  <c r="D21" i="22"/>
  <c r="F21" i="22" s="1"/>
  <c r="E20" i="22"/>
  <c r="D19" i="22"/>
  <c r="F19" i="22" s="1"/>
  <c r="E22" i="21"/>
  <c r="D21" i="21"/>
  <c r="F21" i="21" s="1"/>
  <c r="D20" i="21"/>
  <c r="F20" i="21" s="1"/>
  <c r="E19" i="21"/>
  <c r="D22" i="20"/>
  <c r="F22" i="20" s="1"/>
  <c r="D19" i="20"/>
  <c r="F19" i="20" s="1"/>
  <c r="E21" i="20"/>
  <c r="D20" i="20"/>
  <c r="F20" i="20" s="1"/>
  <c r="D22" i="19"/>
  <c r="F22" i="19" s="1"/>
  <c r="D21" i="19"/>
  <c r="F21" i="19" s="1"/>
  <c r="E20" i="19"/>
  <c r="D19" i="19"/>
  <c r="F19" i="19" s="1"/>
  <c r="E22" i="18"/>
  <c r="D21" i="18"/>
  <c r="F21" i="18" s="1"/>
  <c r="D20" i="18"/>
  <c r="F20" i="18" s="1"/>
  <c r="E19" i="18"/>
  <c r="D22" i="17"/>
  <c r="F22" i="17" s="1"/>
  <c r="E21" i="17"/>
  <c r="D20" i="17"/>
  <c r="F20" i="17" s="1"/>
  <c r="D19" i="17"/>
  <c r="F19" i="17" s="1"/>
  <c r="D22" i="16"/>
  <c r="F22" i="16" s="1"/>
  <c r="D21" i="16"/>
  <c r="F21" i="16" s="1"/>
  <c r="E20" i="16"/>
  <c r="D19" i="16"/>
  <c r="F19" i="16" s="1"/>
  <c r="E22" i="15"/>
  <c r="D21" i="15"/>
  <c r="F21" i="15" s="1"/>
  <c r="D20" i="15"/>
  <c r="F20" i="15" s="1"/>
  <c r="E19" i="15"/>
  <c r="D22" i="14"/>
  <c r="F22" i="14" s="1"/>
  <c r="E21" i="14"/>
  <c r="D20" i="14"/>
  <c r="F20" i="14" s="1"/>
  <c r="D19" i="14"/>
  <c r="F19" i="14" s="1"/>
  <c r="E22" i="12"/>
  <c r="D21" i="12"/>
  <c r="F21" i="12" s="1"/>
  <c r="D20" i="12"/>
  <c r="F20" i="12" s="1"/>
  <c r="E19" i="12"/>
  <c r="D22" i="11"/>
  <c r="F22" i="11" s="1"/>
  <c r="E21" i="11"/>
  <c r="D20" i="11"/>
  <c r="F20" i="11" s="1"/>
  <c r="D19" i="11"/>
  <c r="F19" i="11" s="1"/>
  <c r="D22" i="10"/>
  <c r="F22" i="10" s="1"/>
  <c r="D21" i="10"/>
  <c r="F21" i="10" s="1"/>
  <c r="E20" i="10"/>
  <c r="D19" i="10"/>
  <c r="F19" i="10" s="1"/>
  <c r="E22" i="9"/>
  <c r="D21" i="9"/>
  <c r="F21" i="9" s="1"/>
  <c r="D20" i="9"/>
  <c r="F20" i="9" s="1"/>
  <c r="E19" i="9"/>
  <c r="D22" i="8"/>
  <c r="F22" i="8" s="1"/>
  <c r="E21" i="8"/>
  <c r="D20" i="8"/>
  <c r="F20" i="8" s="1"/>
  <c r="D19" i="8"/>
  <c r="F19" i="8" s="1"/>
  <c r="D22" i="7"/>
  <c r="F22" i="7" s="1"/>
  <c r="D21" i="7"/>
  <c r="D20" i="7"/>
  <c r="F20" i="7" s="1"/>
  <c r="D19" i="7"/>
  <c r="F19" i="7" s="1"/>
  <c r="D22" i="6"/>
  <c r="F22" i="6" s="1"/>
  <c r="D21" i="6"/>
  <c r="F21" i="6" s="1"/>
  <c r="E20" i="6"/>
  <c r="D19" i="6"/>
  <c r="F19" i="6" s="1"/>
  <c r="E21" i="5"/>
  <c r="D20" i="5"/>
  <c r="D19" i="5"/>
  <c r="E18" i="5"/>
  <c r="D22" i="4"/>
  <c r="F22" i="4" s="1"/>
  <c r="E21" i="4"/>
  <c r="D20" i="4"/>
  <c r="F20" i="4" s="1"/>
  <c r="D19" i="4"/>
  <c r="F19" i="4" s="1"/>
  <c r="E22" i="2"/>
  <c r="D21" i="2"/>
  <c r="F21" i="2" s="1"/>
  <c r="D20" i="2"/>
  <c r="F20" i="2" s="1"/>
  <c r="E19" i="2"/>
  <c r="G31" i="1"/>
  <c r="F31" i="1"/>
  <c r="G30" i="1"/>
  <c r="F30" i="1"/>
  <c r="G29" i="1"/>
  <c r="F29" i="1"/>
  <c r="G28" i="1"/>
  <c r="G26" i="1"/>
  <c r="G32" i="2"/>
  <c r="F32" i="2"/>
  <c r="G31" i="2"/>
  <c r="F31" i="2"/>
  <c r="G30" i="2"/>
  <c r="F30" i="2"/>
  <c r="G29" i="2"/>
  <c r="G27" i="2"/>
  <c r="G26" i="2"/>
  <c r="G25" i="2"/>
  <c r="G24" i="2"/>
  <c r="F24" i="2"/>
  <c r="G23" i="2"/>
  <c r="G18" i="2"/>
  <c r="F18" i="2"/>
  <c r="G32" i="3"/>
  <c r="F32" i="3"/>
  <c r="G31" i="3"/>
  <c r="F31" i="3"/>
  <c r="G30" i="3"/>
  <c r="F30" i="3"/>
  <c r="G29" i="3"/>
  <c r="G27" i="3"/>
  <c r="G26" i="3"/>
  <c r="G25" i="3"/>
  <c r="G24" i="3"/>
  <c r="F24" i="3"/>
  <c r="G23" i="3"/>
  <c r="G22" i="3"/>
  <c r="F22" i="3"/>
  <c r="G21" i="3"/>
  <c r="F21" i="3"/>
  <c r="G20" i="3"/>
  <c r="F20" i="3"/>
  <c r="G19" i="3"/>
  <c r="F19" i="3"/>
  <c r="G18" i="3"/>
  <c r="F18" i="3"/>
  <c r="G32" i="4"/>
  <c r="F32" i="4"/>
  <c r="G31" i="4"/>
  <c r="F31" i="4"/>
  <c r="G30" i="4"/>
  <c r="F30" i="4"/>
  <c r="G29" i="4"/>
  <c r="G27" i="4"/>
  <c r="G26" i="4"/>
  <c r="G25" i="4"/>
  <c r="G24" i="4"/>
  <c r="F24" i="4"/>
  <c r="G23" i="4"/>
  <c r="G18" i="4"/>
  <c r="F18" i="4"/>
  <c r="G31" i="5"/>
  <c r="F31" i="5"/>
  <c r="G30" i="5"/>
  <c r="F30" i="5"/>
  <c r="G29" i="5"/>
  <c r="F29" i="5"/>
  <c r="G28" i="5"/>
  <c r="G26" i="5"/>
  <c r="G25" i="5"/>
  <c r="G24" i="5"/>
  <c r="G23" i="5"/>
  <c r="F23" i="5"/>
  <c r="G22" i="5"/>
  <c r="G17" i="5"/>
  <c r="F17" i="5"/>
  <c r="G32" i="6"/>
  <c r="F32" i="6"/>
  <c r="G31" i="6"/>
  <c r="F31" i="6"/>
  <c r="G30" i="6"/>
  <c r="F30" i="6"/>
  <c r="G29" i="6"/>
  <c r="G27" i="6"/>
  <c r="G26" i="6"/>
  <c r="G25" i="6"/>
  <c r="G24" i="6"/>
  <c r="F24" i="6"/>
  <c r="G23" i="6"/>
  <c r="G18" i="6"/>
  <c r="F18" i="6"/>
  <c r="G32" i="7"/>
  <c r="F32" i="7"/>
  <c r="G31" i="7"/>
  <c r="F31" i="7"/>
  <c r="G30" i="7"/>
  <c r="F30" i="7"/>
  <c r="G29" i="7"/>
  <c r="G27" i="7"/>
  <c r="G26" i="7"/>
  <c r="G25" i="7"/>
  <c r="G24" i="7"/>
  <c r="F24" i="7"/>
  <c r="G23" i="7"/>
  <c r="G18" i="7"/>
  <c r="F18" i="7"/>
  <c r="G32" i="8"/>
  <c r="F32" i="8"/>
  <c r="G31" i="8"/>
  <c r="F31" i="8"/>
  <c r="G30" i="8"/>
  <c r="F30" i="8"/>
  <c r="G29" i="8"/>
  <c r="G27" i="8"/>
  <c r="G26" i="8"/>
  <c r="G25" i="8"/>
  <c r="G24" i="8"/>
  <c r="G23" i="8"/>
  <c r="G18" i="8"/>
  <c r="F18" i="8"/>
  <c r="G32" i="9"/>
  <c r="F32" i="9"/>
  <c r="G31" i="9"/>
  <c r="F31" i="9"/>
  <c r="G30" i="9"/>
  <c r="F30" i="9"/>
  <c r="G29" i="9"/>
  <c r="G27" i="9"/>
  <c r="G26" i="9"/>
  <c r="G25" i="9"/>
  <c r="G24" i="9"/>
  <c r="F24" i="9"/>
  <c r="G23" i="9"/>
  <c r="G18" i="9"/>
  <c r="F18" i="9"/>
  <c r="G32" i="10"/>
  <c r="F32" i="10"/>
  <c r="G31" i="10"/>
  <c r="F31" i="10"/>
  <c r="G30" i="10"/>
  <c r="F30" i="10"/>
  <c r="G29" i="10"/>
  <c r="G27" i="10"/>
  <c r="G26" i="10"/>
  <c r="G25" i="10"/>
  <c r="G24" i="10"/>
  <c r="F24" i="10"/>
  <c r="G23" i="10"/>
  <c r="G18" i="10"/>
  <c r="F18" i="10"/>
  <c r="G32" i="11"/>
  <c r="F32" i="11"/>
  <c r="G31" i="11"/>
  <c r="F31" i="11"/>
  <c r="G30" i="11"/>
  <c r="F30" i="11"/>
  <c r="G29" i="11"/>
  <c r="G26" i="11"/>
  <c r="G25" i="11"/>
  <c r="G24" i="11"/>
  <c r="F24" i="11"/>
  <c r="G23" i="11"/>
  <c r="G18" i="11"/>
  <c r="F18" i="11"/>
  <c r="G32" i="12"/>
  <c r="F32" i="12"/>
  <c r="G31" i="12"/>
  <c r="F31" i="12"/>
  <c r="G30" i="12"/>
  <c r="F30" i="12"/>
  <c r="G29" i="12"/>
  <c r="G27" i="12"/>
  <c r="G26" i="12"/>
  <c r="G25" i="12"/>
  <c r="G24" i="12"/>
  <c r="F24" i="12"/>
  <c r="G23" i="12"/>
  <c r="G18" i="12"/>
  <c r="F18" i="12"/>
  <c r="G32" i="13"/>
  <c r="F32" i="13"/>
  <c r="G31" i="13"/>
  <c r="F31" i="13"/>
  <c r="G30" i="13"/>
  <c r="F30" i="13"/>
  <c r="G29" i="13"/>
  <c r="G27" i="13"/>
  <c r="G26" i="13"/>
  <c r="G25" i="13"/>
  <c r="G24" i="13"/>
  <c r="F24" i="13"/>
  <c r="G23" i="13"/>
  <c r="F22" i="13"/>
  <c r="G21" i="13"/>
  <c r="F21" i="13"/>
  <c r="F20" i="13"/>
  <c r="G19" i="13"/>
  <c r="F19" i="13"/>
  <c r="G18" i="13"/>
  <c r="F18" i="13"/>
  <c r="G32" i="14"/>
  <c r="F32" i="14"/>
  <c r="G31" i="14"/>
  <c r="F31" i="14"/>
  <c r="G30" i="14"/>
  <c r="F30" i="14"/>
  <c r="G29" i="14"/>
  <c r="G27" i="14"/>
  <c r="G26" i="14"/>
  <c r="G25" i="14"/>
  <c r="G24" i="14"/>
  <c r="F24" i="14"/>
  <c r="G23" i="14"/>
  <c r="G18" i="14"/>
  <c r="F18" i="14"/>
  <c r="G32" i="15"/>
  <c r="F32" i="15"/>
  <c r="G31" i="15"/>
  <c r="F31" i="15"/>
  <c r="G30" i="15"/>
  <c r="F30" i="15"/>
  <c r="G29" i="15"/>
  <c r="G27" i="15"/>
  <c r="G26" i="15"/>
  <c r="G25" i="15"/>
  <c r="G24" i="15"/>
  <c r="F24" i="15"/>
  <c r="G23" i="15"/>
  <c r="G18" i="15"/>
  <c r="F18" i="15"/>
  <c r="G32" i="16"/>
  <c r="F32" i="16"/>
  <c r="G31" i="16"/>
  <c r="F31" i="16"/>
  <c r="G30" i="16"/>
  <c r="F30" i="16"/>
  <c r="F28" i="16" s="1"/>
  <c r="G29" i="16"/>
  <c r="G27" i="16"/>
  <c r="G26" i="16"/>
  <c r="G25" i="16"/>
  <c r="G24" i="16"/>
  <c r="F24" i="16"/>
  <c r="G23" i="16"/>
  <c r="G18" i="16"/>
  <c r="F18" i="16"/>
  <c r="G18" i="17"/>
  <c r="F18" i="17"/>
  <c r="G32" i="18"/>
  <c r="F32" i="18"/>
  <c r="G31" i="18"/>
  <c r="F31" i="18"/>
  <c r="G30" i="18"/>
  <c r="F30" i="18"/>
  <c r="G29" i="18"/>
  <c r="G27" i="18"/>
  <c r="G26" i="18"/>
  <c r="G25" i="18"/>
  <c r="G24" i="18"/>
  <c r="F24" i="18"/>
  <c r="G23" i="18"/>
  <c r="G18" i="18"/>
  <c r="F18" i="18"/>
  <c r="G32" i="19"/>
  <c r="F32" i="19"/>
  <c r="G31" i="19"/>
  <c r="F31" i="19"/>
  <c r="G30" i="19"/>
  <c r="G29" i="19"/>
  <c r="G27" i="19"/>
  <c r="G26" i="19"/>
  <c r="G25" i="19"/>
  <c r="G24" i="19"/>
  <c r="F24" i="19"/>
  <c r="G23" i="19"/>
  <c r="G18" i="19"/>
  <c r="F18" i="19"/>
  <c r="G32" i="20"/>
  <c r="F32" i="20"/>
  <c r="G31" i="20"/>
  <c r="F31" i="20"/>
  <c r="G30" i="20"/>
  <c r="F30" i="20"/>
  <c r="G29" i="20"/>
  <c r="G27" i="20"/>
  <c r="G26" i="20"/>
  <c r="G25" i="20"/>
  <c r="G24" i="20"/>
  <c r="F24" i="20"/>
  <c r="G23" i="20"/>
  <c r="G18" i="20"/>
  <c r="F18" i="20"/>
  <c r="G32" i="21"/>
  <c r="F32" i="21"/>
  <c r="G31" i="21"/>
  <c r="F31" i="21"/>
  <c r="G30" i="21"/>
  <c r="F30" i="21"/>
  <c r="G29" i="21"/>
  <c r="G27" i="21"/>
  <c r="G26" i="21"/>
  <c r="G25" i="21"/>
  <c r="G24" i="21"/>
  <c r="F24" i="21"/>
  <c r="G23" i="21"/>
  <c r="G18" i="21"/>
  <c r="F18" i="21"/>
  <c r="G32" i="22"/>
  <c r="F32" i="22"/>
  <c r="G31" i="22"/>
  <c r="F31" i="22"/>
  <c r="G30" i="22"/>
  <c r="F30" i="22"/>
  <c r="G29" i="22"/>
  <c r="G27" i="22"/>
  <c r="G26" i="22"/>
  <c r="G25" i="22"/>
  <c r="G24" i="22"/>
  <c r="F24" i="22"/>
  <c r="G23" i="22"/>
  <c r="G18" i="22"/>
  <c r="F18" i="22"/>
  <c r="G32" i="23"/>
  <c r="F32" i="23"/>
  <c r="G31" i="23"/>
  <c r="F31" i="23"/>
  <c r="G30" i="23"/>
  <c r="F30" i="23"/>
  <c r="G29" i="23"/>
  <c r="G27" i="23"/>
  <c r="G26" i="23"/>
  <c r="G25" i="23"/>
  <c r="G24" i="23"/>
  <c r="F24" i="23"/>
  <c r="G23" i="23"/>
  <c r="G18" i="23"/>
  <c r="F18" i="23"/>
  <c r="G32" i="24"/>
  <c r="F32" i="24"/>
  <c r="G31" i="24"/>
  <c r="F31" i="24"/>
  <c r="G30" i="24"/>
  <c r="F30" i="24"/>
  <c r="G29" i="24"/>
  <c r="G27" i="24"/>
  <c r="G26" i="24"/>
  <c r="G25" i="24"/>
  <c r="G24" i="24"/>
  <c r="F24" i="24"/>
  <c r="G23" i="24"/>
  <c r="G18" i="24"/>
  <c r="F18" i="24"/>
  <c r="G32" i="25"/>
  <c r="G31" i="25"/>
  <c r="F31" i="25"/>
  <c r="G30" i="25"/>
  <c r="F30" i="25"/>
  <c r="G29" i="25"/>
  <c r="G27" i="25"/>
  <c r="G26" i="25"/>
  <c r="G25" i="25"/>
  <c r="G24" i="25"/>
  <c r="F24" i="25"/>
  <c r="G23" i="25"/>
  <c r="G18" i="25"/>
  <c r="F18" i="25"/>
  <c r="G32" i="26"/>
  <c r="F32" i="26"/>
  <c r="G31" i="26"/>
  <c r="F31" i="26"/>
  <c r="G30" i="26"/>
  <c r="F30" i="26"/>
  <c r="G29" i="26"/>
  <c r="G27" i="26"/>
  <c r="G26" i="26"/>
  <c r="G25" i="26"/>
  <c r="G24" i="26"/>
  <c r="F24" i="26"/>
  <c r="G23" i="26"/>
  <c r="G18" i="26"/>
  <c r="F18" i="26"/>
  <c r="G32" i="27"/>
  <c r="F32" i="27"/>
  <c r="G31" i="27"/>
  <c r="F31" i="27"/>
  <c r="G30" i="27"/>
  <c r="G29" i="27"/>
  <c r="G27" i="27"/>
  <c r="G26" i="27"/>
  <c r="G25" i="27"/>
  <c r="G24" i="27"/>
  <c r="F24" i="27"/>
  <c r="G23" i="27"/>
  <c r="G18" i="27"/>
  <c r="F18" i="27"/>
  <c r="G32" i="28"/>
  <c r="F32" i="28"/>
  <c r="G31" i="28"/>
  <c r="F31" i="28"/>
  <c r="G30" i="28"/>
  <c r="F30" i="28"/>
  <c r="G29" i="28"/>
  <c r="G27" i="28"/>
  <c r="G26" i="28"/>
  <c r="G25" i="28"/>
  <c r="G24" i="28"/>
  <c r="F24" i="28"/>
  <c r="G23" i="28"/>
  <c r="G18" i="28"/>
  <c r="F18" i="28"/>
  <c r="G32" i="29"/>
  <c r="F32" i="29"/>
  <c r="G31" i="29"/>
  <c r="F31" i="29"/>
  <c r="G30" i="29"/>
  <c r="F30" i="29"/>
  <c r="G29" i="29"/>
  <c r="G27" i="29"/>
  <c r="G26" i="29"/>
  <c r="G25" i="29"/>
  <c r="G24" i="29"/>
  <c r="F24" i="29"/>
  <c r="G23" i="29"/>
  <c r="G18" i="29"/>
  <c r="F18" i="29"/>
  <c r="G32" i="30"/>
  <c r="F32" i="30"/>
  <c r="G31" i="30"/>
  <c r="F31" i="30"/>
  <c r="G30" i="30"/>
  <c r="F30" i="30"/>
  <c r="G29" i="30"/>
  <c r="G27" i="30"/>
  <c r="G26" i="30"/>
  <c r="G25" i="30"/>
  <c r="G24" i="30"/>
  <c r="F24" i="30"/>
  <c r="G23" i="30"/>
  <c r="G18" i="30"/>
  <c r="F18" i="30"/>
  <c r="G32" i="31"/>
  <c r="F32" i="31"/>
  <c r="G31" i="31"/>
  <c r="F31" i="31"/>
  <c r="G30" i="31"/>
  <c r="F30" i="31"/>
  <c r="G29" i="31"/>
  <c r="G27" i="31"/>
  <c r="G26" i="31"/>
  <c r="G25" i="31"/>
  <c r="G24" i="31"/>
  <c r="F24" i="31"/>
  <c r="G23" i="31"/>
  <c r="G18" i="31"/>
  <c r="F18" i="31"/>
  <c r="G33" i="32"/>
  <c r="F33" i="32"/>
  <c r="G32" i="32"/>
  <c r="F32" i="32"/>
  <c r="G31" i="32"/>
  <c r="F31" i="32"/>
  <c r="G28" i="32"/>
  <c r="G27" i="32"/>
  <c r="G26" i="32"/>
  <c r="G25" i="32"/>
  <c r="F25" i="32"/>
  <c r="G24" i="32"/>
  <c r="G32" i="33"/>
  <c r="F32" i="33"/>
  <c r="G31" i="33"/>
  <c r="F31" i="33"/>
  <c r="G30" i="33"/>
  <c r="F30" i="33"/>
  <c r="G29" i="33"/>
  <c r="G27" i="33"/>
  <c r="G26" i="33"/>
  <c r="G25" i="33"/>
  <c r="G24" i="33"/>
  <c r="F24" i="33"/>
  <c r="G23" i="33"/>
  <c r="G18" i="33"/>
  <c r="F18" i="33"/>
  <c r="G32" i="37"/>
  <c r="F32" i="37"/>
  <c r="G31" i="37"/>
  <c r="F31" i="37"/>
  <c r="G30" i="37"/>
  <c r="F30" i="37"/>
  <c r="G29" i="37"/>
  <c r="G27" i="37"/>
  <c r="G26" i="37"/>
  <c r="G25" i="37"/>
  <c r="G24" i="37"/>
  <c r="F24" i="37"/>
  <c r="G23" i="37"/>
  <c r="F20" i="37"/>
  <c r="G18" i="37"/>
  <c r="F18" i="37"/>
  <c r="G32" i="36"/>
  <c r="F32" i="36"/>
  <c r="G31" i="36"/>
  <c r="F31" i="36"/>
  <c r="G30" i="36"/>
  <c r="F30" i="36"/>
  <c r="G29" i="36"/>
  <c r="G27" i="36"/>
  <c r="G26" i="36"/>
  <c r="G25" i="36"/>
  <c r="G24" i="36"/>
  <c r="F24" i="36"/>
  <c r="G23" i="36"/>
  <c r="G18" i="36"/>
  <c r="F18" i="36"/>
  <c r="G32" i="35"/>
  <c r="F32" i="35"/>
  <c r="G31" i="35"/>
  <c r="F31" i="35"/>
  <c r="G30" i="35"/>
  <c r="F30" i="35"/>
  <c r="G29" i="35"/>
  <c r="G27" i="35"/>
  <c r="G26" i="35"/>
  <c r="G25" i="35"/>
  <c r="G24" i="35"/>
  <c r="F24" i="35"/>
  <c r="G23" i="35"/>
  <c r="G18" i="35"/>
  <c r="F18" i="35"/>
  <c r="G32" i="34"/>
  <c r="F32" i="34"/>
  <c r="G31" i="34"/>
  <c r="F31" i="34"/>
  <c r="G30" i="34"/>
  <c r="F30" i="34"/>
  <c r="G29" i="34"/>
  <c r="G27" i="34"/>
  <c r="G26" i="34"/>
  <c r="G25" i="34"/>
  <c r="G24" i="34"/>
  <c r="F24" i="34"/>
  <c r="G23" i="34"/>
  <c r="G18" i="34"/>
  <c r="F18" i="34"/>
  <c r="F29" i="32" l="1"/>
  <c r="T31" i="1"/>
  <c r="S17" i="1"/>
  <c r="T17" i="1"/>
  <c r="T24" i="1"/>
  <c r="S31" i="1"/>
  <c r="T22" i="1"/>
  <c r="T25" i="1"/>
  <c r="T29" i="1"/>
  <c r="S23" i="1"/>
  <c r="T26" i="1"/>
  <c r="S30" i="1"/>
  <c r="T23" i="1"/>
  <c r="T30" i="1"/>
  <c r="F27" i="5"/>
  <c r="S29" i="1"/>
  <c r="F19" i="5"/>
  <c r="F20" i="5"/>
  <c r="T28" i="1"/>
  <c r="G28" i="26"/>
  <c r="G28" i="24"/>
  <c r="G28" i="15"/>
  <c r="G28" i="7"/>
  <c r="F18" i="47"/>
  <c r="G18" i="47"/>
  <c r="G23" i="47"/>
  <c r="G25" i="47"/>
  <c r="G27" i="47"/>
  <c r="G29" i="47"/>
  <c r="G32" i="47"/>
  <c r="G24" i="47"/>
  <c r="F19" i="23"/>
  <c r="F20" i="23"/>
  <c r="F22" i="23"/>
  <c r="F32" i="47"/>
  <c r="F30" i="47"/>
  <c r="G30" i="47"/>
  <c r="G31" i="47"/>
  <c r="F31" i="47"/>
  <c r="G26" i="47"/>
  <c r="F24" i="47"/>
  <c r="G27" i="5"/>
  <c r="G28" i="12"/>
  <c r="F28" i="37"/>
  <c r="G28" i="37"/>
  <c r="G28" i="36"/>
  <c r="F28" i="36"/>
  <c r="F28" i="35"/>
  <c r="G28" i="35"/>
  <c r="G28" i="34"/>
  <c r="F28" i="34"/>
  <c r="F28" i="33"/>
  <c r="G28" i="33"/>
  <c r="G29" i="32"/>
  <c r="F28" i="31"/>
  <c r="G28" i="31"/>
  <c r="G28" i="30"/>
  <c r="F28" i="30"/>
  <c r="G28" i="29"/>
  <c r="F28" i="29"/>
  <c r="G28" i="28"/>
  <c r="F28" i="28"/>
  <c r="G28" i="27"/>
  <c r="F28" i="27"/>
  <c r="F28" i="26"/>
  <c r="G28" i="25"/>
  <c r="F28" i="25"/>
  <c r="F28" i="24"/>
  <c r="F28" i="23"/>
  <c r="G28" i="23"/>
  <c r="G28" i="22"/>
  <c r="F28" i="22"/>
  <c r="G28" i="21"/>
  <c r="F28" i="21"/>
  <c r="F28" i="20"/>
  <c r="G28" i="20"/>
  <c r="F28" i="19"/>
  <c r="G28" i="19"/>
  <c r="G28" i="18"/>
  <c r="F28" i="18"/>
  <c r="G28" i="16"/>
  <c r="F28" i="15"/>
  <c r="G28" i="14"/>
  <c r="F28" i="14"/>
  <c r="F28" i="13"/>
  <c r="G28" i="13"/>
  <c r="F28" i="12"/>
  <c r="G28" i="11"/>
  <c r="F28" i="11"/>
  <c r="G28" i="10"/>
  <c r="F28" i="10"/>
  <c r="G28" i="9"/>
  <c r="F28" i="9"/>
  <c r="G28" i="8"/>
  <c r="F28" i="8"/>
  <c r="F28" i="7"/>
  <c r="F28" i="6"/>
  <c r="G28" i="6"/>
  <c r="G28" i="4"/>
  <c r="F28" i="4"/>
  <c r="F28" i="3"/>
  <c r="G28" i="3"/>
  <c r="F28" i="2"/>
  <c r="G28" i="2"/>
  <c r="F27" i="1"/>
  <c r="G27" i="1"/>
  <c r="G20" i="37"/>
  <c r="E19" i="37"/>
  <c r="E22" i="37"/>
  <c r="D20" i="36"/>
  <c r="F20" i="36" s="1"/>
  <c r="E21" i="36"/>
  <c r="E19" i="36"/>
  <c r="E22" i="36"/>
  <c r="D20" i="35"/>
  <c r="F20" i="35" s="1"/>
  <c r="E21" i="35"/>
  <c r="E19" i="35"/>
  <c r="E22" i="35"/>
  <c r="D19" i="34"/>
  <c r="F19" i="34" s="1"/>
  <c r="E20" i="34"/>
  <c r="G20" i="34" s="1"/>
  <c r="D22" i="34"/>
  <c r="F22" i="34" s="1"/>
  <c r="E21" i="34"/>
  <c r="G21" i="34" s="1"/>
  <c r="E19" i="33"/>
  <c r="D21" i="33"/>
  <c r="F21" i="33" s="1"/>
  <c r="E22" i="33"/>
  <c r="E20" i="33"/>
  <c r="D21" i="32"/>
  <c r="F21" i="32" s="1"/>
  <c r="E22" i="32"/>
  <c r="E23" i="32"/>
  <c r="D19" i="31"/>
  <c r="F19" i="31" s="1"/>
  <c r="E20" i="31"/>
  <c r="G20" i="31" s="1"/>
  <c r="D22" i="31"/>
  <c r="F22" i="31" s="1"/>
  <c r="E21" i="31"/>
  <c r="G21" i="31" s="1"/>
  <c r="D19" i="30"/>
  <c r="F19" i="30" s="1"/>
  <c r="E20" i="30"/>
  <c r="D22" i="30"/>
  <c r="F22" i="30" s="1"/>
  <c r="E21" i="30"/>
  <c r="E19" i="29"/>
  <c r="D21" i="29"/>
  <c r="F21" i="29" s="1"/>
  <c r="E22" i="29"/>
  <c r="E20" i="29"/>
  <c r="D20" i="28"/>
  <c r="F20" i="28" s="1"/>
  <c r="E21" i="28"/>
  <c r="G21" i="28" s="1"/>
  <c r="E19" i="28"/>
  <c r="G19" i="28" s="1"/>
  <c r="E22" i="28"/>
  <c r="G22" i="28" s="1"/>
  <c r="D19" i="27"/>
  <c r="F19" i="27" s="1"/>
  <c r="E20" i="27"/>
  <c r="D22" i="27"/>
  <c r="F22" i="27" s="1"/>
  <c r="E21" i="27"/>
  <c r="E19" i="26"/>
  <c r="D21" i="26"/>
  <c r="F21" i="26" s="1"/>
  <c r="E22" i="26"/>
  <c r="E20" i="26"/>
  <c r="D20" i="25"/>
  <c r="F20" i="25" s="1"/>
  <c r="E21" i="25"/>
  <c r="E19" i="25"/>
  <c r="E22" i="25"/>
  <c r="D19" i="24"/>
  <c r="F19" i="24" s="1"/>
  <c r="E20" i="24"/>
  <c r="G20" i="24" s="1"/>
  <c r="D22" i="24"/>
  <c r="F22" i="24" s="1"/>
  <c r="E21" i="24"/>
  <c r="G21" i="24" s="1"/>
  <c r="E19" i="23"/>
  <c r="D21" i="23"/>
  <c r="E22" i="23"/>
  <c r="E20" i="23"/>
  <c r="D20" i="22"/>
  <c r="F20" i="22" s="1"/>
  <c r="E21" i="22"/>
  <c r="G21" i="22" s="1"/>
  <c r="E19" i="22"/>
  <c r="G19" i="22" s="1"/>
  <c r="E22" i="22"/>
  <c r="G22" i="22" s="1"/>
  <c r="D19" i="21"/>
  <c r="F19" i="21" s="1"/>
  <c r="E20" i="21"/>
  <c r="G20" i="21" s="1"/>
  <c r="D22" i="21"/>
  <c r="F22" i="21" s="1"/>
  <c r="E21" i="21"/>
  <c r="G21" i="21" s="1"/>
  <c r="E19" i="20"/>
  <c r="G19" i="20" s="1"/>
  <c r="D21" i="20"/>
  <c r="F21" i="20" s="1"/>
  <c r="E22" i="20"/>
  <c r="G22" i="20" s="1"/>
  <c r="E20" i="20"/>
  <c r="G20" i="20" s="1"/>
  <c r="D20" i="19"/>
  <c r="F20" i="19" s="1"/>
  <c r="E21" i="19"/>
  <c r="G21" i="19" s="1"/>
  <c r="E19" i="19"/>
  <c r="G19" i="19" s="1"/>
  <c r="E22" i="19"/>
  <c r="G22" i="19" s="1"/>
  <c r="D19" i="18"/>
  <c r="F19" i="18" s="1"/>
  <c r="E20" i="18"/>
  <c r="D22" i="18"/>
  <c r="F22" i="18" s="1"/>
  <c r="E21" i="18"/>
  <c r="E19" i="17"/>
  <c r="D21" i="17"/>
  <c r="F21" i="17" s="1"/>
  <c r="E22" i="17"/>
  <c r="E20" i="17"/>
  <c r="D20" i="16"/>
  <c r="F20" i="16" s="1"/>
  <c r="E21" i="16"/>
  <c r="G21" i="16" s="1"/>
  <c r="E19" i="16"/>
  <c r="G19" i="16" s="1"/>
  <c r="E22" i="16"/>
  <c r="G22" i="16" s="1"/>
  <c r="D19" i="15"/>
  <c r="F19" i="15" s="1"/>
  <c r="E20" i="15"/>
  <c r="D22" i="15"/>
  <c r="F22" i="15" s="1"/>
  <c r="E21" i="15"/>
  <c r="E19" i="14"/>
  <c r="G19" i="14" s="1"/>
  <c r="D21" i="14"/>
  <c r="F21" i="14" s="1"/>
  <c r="E22" i="14"/>
  <c r="G22" i="14" s="1"/>
  <c r="E20" i="14"/>
  <c r="G20" i="14" s="1"/>
  <c r="D19" i="12"/>
  <c r="F19" i="12" s="1"/>
  <c r="E20" i="12"/>
  <c r="G20" i="12" s="1"/>
  <c r="D22" i="12"/>
  <c r="F22" i="12" s="1"/>
  <c r="E21" i="12"/>
  <c r="G21" i="12" s="1"/>
  <c r="G19" i="11"/>
  <c r="D21" i="11"/>
  <c r="F21" i="11" s="1"/>
  <c r="E22" i="11"/>
  <c r="G22" i="11" s="1"/>
  <c r="E20" i="11"/>
  <c r="G20" i="11" s="1"/>
  <c r="D20" i="10"/>
  <c r="F20" i="10" s="1"/>
  <c r="E21" i="10"/>
  <c r="G21" i="10" s="1"/>
  <c r="E19" i="10"/>
  <c r="G19" i="10" s="1"/>
  <c r="E22" i="10"/>
  <c r="G22" i="10" s="1"/>
  <c r="D19" i="9"/>
  <c r="F19" i="9" s="1"/>
  <c r="E20" i="9"/>
  <c r="G20" i="9" s="1"/>
  <c r="D22" i="9"/>
  <c r="F22" i="9" s="1"/>
  <c r="E21" i="9"/>
  <c r="G21" i="9" s="1"/>
  <c r="E19" i="8"/>
  <c r="G19" i="8" s="1"/>
  <c r="D21" i="8"/>
  <c r="F21" i="8" s="1"/>
  <c r="E22" i="8"/>
  <c r="G22" i="8" s="1"/>
  <c r="E20" i="8"/>
  <c r="G20" i="8" s="1"/>
  <c r="G21" i="7"/>
  <c r="F21" i="7"/>
  <c r="E19" i="7"/>
  <c r="G19" i="7" s="1"/>
  <c r="E22" i="7"/>
  <c r="G22" i="7" s="1"/>
  <c r="E20" i="7"/>
  <c r="G20" i="7" s="1"/>
  <c r="D20" i="6"/>
  <c r="F20" i="6" s="1"/>
  <c r="E21" i="6"/>
  <c r="G21" i="6" s="1"/>
  <c r="E19" i="6"/>
  <c r="G19" i="6" s="1"/>
  <c r="E22" i="6"/>
  <c r="G22" i="6" s="1"/>
  <c r="D18" i="5"/>
  <c r="E19" i="5"/>
  <c r="D21" i="5"/>
  <c r="E20" i="5"/>
  <c r="E19" i="4"/>
  <c r="G19" i="4" s="1"/>
  <c r="D21" i="4"/>
  <c r="F21" i="4" s="1"/>
  <c r="E22" i="4"/>
  <c r="G22" i="4" s="1"/>
  <c r="E20" i="4"/>
  <c r="G20" i="4" s="1"/>
  <c r="D19" i="2"/>
  <c r="F19" i="2" s="1"/>
  <c r="E20" i="2"/>
  <c r="G20" i="2" s="1"/>
  <c r="D22" i="2"/>
  <c r="F22" i="2" s="1"/>
  <c r="E21" i="2"/>
  <c r="G21" i="2" s="1"/>
  <c r="F21" i="37"/>
  <c r="G21" i="37"/>
  <c r="Q19" i="1" l="1"/>
  <c r="S19" i="1"/>
  <c r="Q20" i="1"/>
  <c r="R18" i="1"/>
  <c r="R21" i="1"/>
  <c r="T27" i="1"/>
  <c r="S27" i="1"/>
  <c r="G19" i="5"/>
  <c r="R19" i="1"/>
  <c r="F21" i="5"/>
  <c r="Q21" i="1"/>
  <c r="F18" i="5"/>
  <c r="S18" i="1" s="1"/>
  <c r="Q18" i="1"/>
  <c r="G20" i="5"/>
  <c r="R20" i="1"/>
  <c r="D20" i="47"/>
  <c r="F20" i="47"/>
  <c r="E22" i="47"/>
  <c r="E19" i="47"/>
  <c r="E20" i="47"/>
  <c r="D22" i="47"/>
  <c r="D19" i="47"/>
  <c r="F19" i="47"/>
  <c r="E21" i="47"/>
  <c r="F21" i="23"/>
  <c r="S20" i="1" s="1"/>
  <c r="D21" i="47"/>
  <c r="F28" i="47"/>
  <c r="F33" i="47" s="1"/>
  <c r="G28" i="47"/>
  <c r="G33" i="47" s="1"/>
  <c r="G20" i="10"/>
  <c r="G22" i="9"/>
  <c r="G19" i="12"/>
  <c r="G19" i="37"/>
  <c r="G19" i="36"/>
  <c r="G20" i="36"/>
  <c r="G22" i="36"/>
  <c r="G21" i="36"/>
  <c r="G20" i="35"/>
  <c r="G19" i="35"/>
  <c r="G22" i="35"/>
  <c r="G21" i="35"/>
  <c r="G22" i="34"/>
  <c r="G19" i="34"/>
  <c r="G21" i="33"/>
  <c r="G22" i="33"/>
  <c r="G20" i="33"/>
  <c r="G19" i="33"/>
  <c r="G21" i="32"/>
  <c r="G23" i="32"/>
  <c r="G22" i="32"/>
  <c r="G22" i="31"/>
  <c r="G19" i="31"/>
  <c r="G21" i="30"/>
  <c r="G20" i="30"/>
  <c r="G19" i="30"/>
  <c r="G22" i="30"/>
  <c r="G22" i="29"/>
  <c r="G21" i="29"/>
  <c r="G20" i="29"/>
  <c r="G19" i="29"/>
  <c r="G20" i="28"/>
  <c r="G22" i="27"/>
  <c r="G19" i="27"/>
  <c r="G21" i="27"/>
  <c r="G20" i="27"/>
  <c r="G21" i="26"/>
  <c r="G22" i="26"/>
  <c r="G20" i="26"/>
  <c r="G19" i="26"/>
  <c r="G20" i="25"/>
  <c r="G19" i="25"/>
  <c r="G22" i="25"/>
  <c r="G21" i="25"/>
  <c r="G19" i="24"/>
  <c r="G22" i="24"/>
  <c r="G21" i="23"/>
  <c r="G22" i="23"/>
  <c r="G20" i="23"/>
  <c r="G19" i="23"/>
  <c r="G20" i="22"/>
  <c r="G19" i="21"/>
  <c r="G22" i="21"/>
  <c r="G21" i="20"/>
  <c r="G20" i="19"/>
  <c r="G22" i="18"/>
  <c r="G19" i="18"/>
  <c r="G21" i="18"/>
  <c r="G20" i="18"/>
  <c r="G22" i="17"/>
  <c r="G21" i="17"/>
  <c r="G20" i="17"/>
  <c r="G19" i="17"/>
  <c r="G20" i="16"/>
  <c r="G22" i="15"/>
  <c r="G19" i="15"/>
  <c r="G21" i="15"/>
  <c r="G20" i="15"/>
  <c r="G21" i="14"/>
  <c r="G22" i="12"/>
  <c r="G21" i="11"/>
  <c r="G19" i="9"/>
  <c r="G21" i="8"/>
  <c r="G20" i="6"/>
  <c r="G18" i="5"/>
  <c r="G21" i="5"/>
  <c r="G21" i="4"/>
  <c r="G22" i="2"/>
  <c r="G19" i="2"/>
  <c r="F22" i="37"/>
  <c r="F22" i="47" s="1"/>
  <c r="G22" i="37"/>
  <c r="S21" i="1" l="1"/>
  <c r="T19" i="1"/>
  <c r="T20" i="1"/>
  <c r="T21" i="1"/>
  <c r="T18" i="1"/>
  <c r="G20" i="47"/>
  <c r="G21" i="47"/>
  <c r="G22" i="47"/>
  <c r="G19" i="47"/>
  <c r="F21" i="47"/>
</calcChain>
</file>

<file path=xl/sharedStrings.xml><?xml version="1.0" encoding="utf-8"?>
<sst xmlns="http://schemas.openxmlformats.org/spreadsheetml/2006/main" count="3634" uniqueCount="287">
  <si>
    <t>ОТЧЕТ УПРАВЛЯЮЩЕЙ ОРГАНИЗАЦИИ</t>
  </si>
  <si>
    <t>1. Общие сведения о многоквартирном доме</t>
  </si>
  <si>
    <t>Адрес многоквартирного дома:</t>
  </si>
  <si>
    <t>Общая площадь многоквартирного дома:</t>
  </si>
  <si>
    <t xml:space="preserve"> в том числе:</t>
  </si>
  <si>
    <t>а) жилых помещений (общая площадь квартир):</t>
  </si>
  <si>
    <t xml:space="preserve">                                        </t>
  </si>
  <si>
    <t>б) нежилых помещений :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</si>
  <si>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</si>
  <si>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</si>
  <si>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>за отчетный период</t>
  </si>
  <si>
    <t>№ п/п</t>
  </si>
  <si>
    <t>Наименование</t>
  </si>
  <si>
    <t>Остаток средств на 01.01.2011 г., руб.</t>
  </si>
  <si>
    <t>1.</t>
  </si>
  <si>
    <t>Содержание общего имущества , в том числе:</t>
  </si>
  <si>
    <t>1.1.</t>
  </si>
  <si>
    <t>Управление многоквартирным домом</t>
  </si>
  <si>
    <t>1.2.</t>
  </si>
  <si>
    <t>Содержание конструктивных элементов</t>
  </si>
  <si>
    <t>1.3.</t>
  </si>
  <si>
    <t>Содержание инженерных сетей</t>
  </si>
  <si>
    <t>1.4.</t>
  </si>
  <si>
    <t>Содержание придомовой территории</t>
  </si>
  <si>
    <t>1.5.</t>
  </si>
  <si>
    <t>2.</t>
  </si>
  <si>
    <t>Содержание лифтов</t>
  </si>
  <si>
    <t>3.</t>
  </si>
  <si>
    <t>Сбор, вывоз ТБО (ЖБО)</t>
  </si>
  <si>
    <t>4.</t>
  </si>
  <si>
    <t>Содержание мусоропроводов</t>
  </si>
  <si>
    <t>5.</t>
  </si>
  <si>
    <t>Текущий ремонт общего имущества</t>
  </si>
  <si>
    <t xml:space="preserve">6. </t>
  </si>
  <si>
    <t>Капитальный ремонт общего имущества</t>
  </si>
  <si>
    <t>7.</t>
  </si>
  <si>
    <t>Коммунальные услуги, в том числе:</t>
  </si>
  <si>
    <t>7.1.</t>
  </si>
  <si>
    <t>Холодное водоснабжение</t>
  </si>
  <si>
    <t>7.2.</t>
  </si>
  <si>
    <t>Горячее водоснабжение</t>
  </si>
  <si>
    <t>7.4.</t>
  </si>
  <si>
    <t>7.3.</t>
  </si>
  <si>
    <t>Центральное отопление</t>
  </si>
  <si>
    <t>3. Отчет о фактически выполненных работах по ремонту общего имущества в многоквартирном доме на основании принятого решения собственниками помещений</t>
  </si>
  <si>
    <t>Виды услуг (работ)</t>
  </si>
  <si>
    <t>Затраты за отчетный период, руб.</t>
  </si>
  <si>
    <t xml:space="preserve">1. </t>
  </si>
  <si>
    <t>Текущий ремонт</t>
  </si>
  <si>
    <t>__________________</t>
  </si>
  <si>
    <t>В целях контроля отчет предоставлен: __________________________________________</t>
  </si>
  <si>
    <t>(Ф.И.О. уполномоченного лица, определенного решением общего собрания)</t>
  </si>
  <si>
    <t>ООО "Техно-Р"</t>
  </si>
  <si>
    <t xml:space="preserve">      ул. Телевизионная д. 2 а    </t>
  </si>
  <si>
    <t xml:space="preserve">           2419,10 кв.м          </t>
  </si>
  <si>
    <t>Директор ООО "Техно-Р"</t>
  </si>
  <si>
    <t xml:space="preserve">      ул. Пионерская д. 16    </t>
  </si>
  <si>
    <t xml:space="preserve">           4710,40 кв.м          </t>
  </si>
  <si>
    <t xml:space="preserve">           2559,10 кв.м          </t>
  </si>
  <si>
    <t xml:space="preserve">      ул. Багговута д. 12    </t>
  </si>
  <si>
    <t xml:space="preserve">           2811,80 кв.м          </t>
  </si>
  <si>
    <t xml:space="preserve">           3916,40 кв.м          </t>
  </si>
  <si>
    <t xml:space="preserve">      ул. Пионерская д. 15    </t>
  </si>
  <si>
    <t xml:space="preserve">           3557,70 кв.м          </t>
  </si>
  <si>
    <t xml:space="preserve">      ул. Социалистическая  д. 4    </t>
  </si>
  <si>
    <t xml:space="preserve">           3503,50 кв.м          </t>
  </si>
  <si>
    <t xml:space="preserve">      ул. Социалистическая  д. 6    </t>
  </si>
  <si>
    <t xml:space="preserve">      ул. Социалистическая  д. 6 корп. 1    </t>
  </si>
  <si>
    <t xml:space="preserve">         2547,98 кв.м          </t>
  </si>
  <si>
    <t xml:space="preserve">          1005,30 кв.м          </t>
  </si>
  <si>
    <t xml:space="preserve">      ул. Социалистическая д. 9    </t>
  </si>
  <si>
    <t xml:space="preserve">           1622,20 кв.м          </t>
  </si>
  <si>
    <t xml:space="preserve">      ул. Социалистическая  д. 12    </t>
  </si>
  <si>
    <t xml:space="preserve">           2427,30 кв.м          </t>
  </si>
  <si>
    <t xml:space="preserve">      ул. Телевизионная д. 2     </t>
  </si>
  <si>
    <t xml:space="preserve">          1720,20 кв.м          </t>
  </si>
  <si>
    <t xml:space="preserve">      ул. Телевизионная д. 4    </t>
  </si>
  <si>
    <t xml:space="preserve">           1933,60 кв.м          </t>
  </si>
  <si>
    <t xml:space="preserve">      ул. Чичерина  д. 7 а    </t>
  </si>
  <si>
    <t xml:space="preserve">           1282,50 кв.м          </t>
  </si>
  <si>
    <t xml:space="preserve">      ул. Чичерина д. 8    </t>
  </si>
  <si>
    <t xml:space="preserve">          1740,30 кв.м          </t>
  </si>
  <si>
    <t xml:space="preserve">      ул. Чичерина  д. 10    </t>
  </si>
  <si>
    <t xml:space="preserve">           2355,70 кв.м          </t>
  </si>
  <si>
    <t xml:space="preserve">          3412,30 кв.м          </t>
  </si>
  <si>
    <t xml:space="preserve">      пер. Чичерина  д. 24    </t>
  </si>
  <si>
    <t xml:space="preserve">           4481,70 кв.м          </t>
  </si>
  <si>
    <t xml:space="preserve">      пер. Чичерина д. 28    </t>
  </si>
  <si>
    <t xml:space="preserve">           3122,40 кв.м          </t>
  </si>
  <si>
    <t xml:space="preserve">      ул. Калинина д. 12   </t>
  </si>
  <si>
    <t xml:space="preserve">           2724,30 кв.м          </t>
  </si>
  <si>
    <t xml:space="preserve">      ул. Калинина д. 18   </t>
  </si>
  <si>
    <t xml:space="preserve">          3367,30 кв.м          </t>
  </si>
  <si>
    <t xml:space="preserve">      ул. Калинина д. 23   </t>
  </si>
  <si>
    <t xml:space="preserve">           3398,70 кв.м          </t>
  </si>
  <si>
    <t xml:space="preserve">      ул. Пионерская д. 9    </t>
  </si>
  <si>
    <t xml:space="preserve">           2980,10 кв.м          </t>
  </si>
  <si>
    <t xml:space="preserve">      ул. Высокая  д. 4    </t>
  </si>
  <si>
    <t xml:space="preserve">           1817,70 кв.м          </t>
  </si>
  <si>
    <t xml:space="preserve">      ул. Пухова д. 15    </t>
  </si>
  <si>
    <t xml:space="preserve">           371,80 кв.м          </t>
  </si>
  <si>
    <t xml:space="preserve">          336,70 кв.м          </t>
  </si>
  <si>
    <t xml:space="preserve">      ул. Пухова д. 14    </t>
  </si>
  <si>
    <t xml:space="preserve">      ул. Пухова д. 21         </t>
  </si>
  <si>
    <t xml:space="preserve">          359,60 кв.м          </t>
  </si>
  <si>
    <t xml:space="preserve">      ул. Пухова  д. 17       </t>
  </si>
  <si>
    <t xml:space="preserve">           3218,30 кв.м          </t>
  </si>
  <si>
    <t xml:space="preserve">      ул. Калинина  д. 4    </t>
  </si>
  <si>
    <t xml:space="preserve">           2855,50 кв.м          </t>
  </si>
  <si>
    <t xml:space="preserve">      ул. Пионерская  д. 18    </t>
  </si>
  <si>
    <t xml:space="preserve">           2821,10 кв.м          </t>
  </si>
  <si>
    <t xml:space="preserve">          1393,60 кв.м          </t>
  </si>
  <si>
    <t xml:space="preserve">           900,40 кв.м          </t>
  </si>
  <si>
    <t xml:space="preserve">      ул. Пионерская  д. 26 а    </t>
  </si>
  <si>
    <t xml:space="preserve">           419,43 кв.м          </t>
  </si>
  <si>
    <t xml:space="preserve">      ул. Пионерская д. 2    </t>
  </si>
  <si>
    <t xml:space="preserve">           5516,00 кв.м          </t>
  </si>
  <si>
    <t xml:space="preserve">           4684,60 кв.м          </t>
  </si>
  <si>
    <t xml:space="preserve">      ул. Чичерина д. 16    </t>
  </si>
  <si>
    <t xml:space="preserve">           1599,50 кв.м          </t>
  </si>
  <si>
    <t xml:space="preserve">      ул. Чичерина  д. 22     </t>
  </si>
  <si>
    <t xml:space="preserve">           1961,70 кв.м          </t>
  </si>
  <si>
    <t>Начислено в 2011 г., руб.</t>
  </si>
  <si>
    <t>Поступило средств за 2011 г., руб.</t>
  </si>
  <si>
    <t>Выполнены работы за 2011 г., руб.</t>
  </si>
  <si>
    <t>Остаток средств на 01.01.2012 г., руб.</t>
  </si>
  <si>
    <t>А.Е. Артамонов</t>
  </si>
  <si>
    <t>Тариф, руб. на ед. изм.</t>
  </si>
  <si>
    <t>2.1.</t>
  </si>
  <si>
    <t>Капитальный ремонт</t>
  </si>
  <si>
    <t>Электроэнерния МОП</t>
  </si>
  <si>
    <t>Итого за жилищные и коммунальные услуги:</t>
  </si>
  <si>
    <t>перед собственниками помещений о выполнении договора управления многоквартирным домом за 2012 год</t>
  </si>
  <si>
    <t>"      "                              2013 год</t>
  </si>
  <si>
    <t>Смена труб ГВС и запорной арматуры стояка в подвале</t>
  </si>
  <si>
    <t>Смена полотенцесушителя (кв. 45)</t>
  </si>
  <si>
    <t>Смена трубопровода</t>
  </si>
  <si>
    <t>Замена задвижки ц/о</t>
  </si>
  <si>
    <t>Задолжен-ность населения за 2011 г.</t>
  </si>
  <si>
    <t>ИТОГО за жилищныеуслуги:</t>
  </si>
  <si>
    <t xml:space="preserve">2. </t>
  </si>
  <si>
    <t>2.2.</t>
  </si>
  <si>
    <t>1.6.</t>
  </si>
  <si>
    <t>1.7.</t>
  </si>
  <si>
    <t>2.3.</t>
  </si>
  <si>
    <t xml:space="preserve">      ул. Чичерина д. 17    </t>
  </si>
  <si>
    <t xml:space="preserve">          1830,60 кв.м          </t>
  </si>
  <si>
    <t xml:space="preserve">      ул. Ленина д. 68/8    </t>
  </si>
  <si>
    <t xml:space="preserve">           3683,40 кв.м          </t>
  </si>
  <si>
    <t xml:space="preserve">      ул. Ленина д. 67    </t>
  </si>
  <si>
    <t xml:space="preserve">           2467,00 кв.м          </t>
  </si>
  <si>
    <t xml:space="preserve">      ул. Огарева д. 20    </t>
  </si>
  <si>
    <t xml:space="preserve">          2078,00 кв.м          </t>
  </si>
  <si>
    <t xml:space="preserve">      ул. Пролетарская  д. 40    </t>
  </si>
  <si>
    <t xml:space="preserve">         1785,40 кв.м          </t>
  </si>
  <si>
    <t xml:space="preserve">      ул. Чижевского д. 4    </t>
  </si>
  <si>
    <t xml:space="preserve">          1428,00 кв.м          </t>
  </si>
  <si>
    <t>Содержание и ремонт общего имущества</t>
  </si>
  <si>
    <t>Начислено в 2012 г., руб.</t>
  </si>
  <si>
    <t>Поступило средств за 2012 г., руб.</t>
  </si>
  <si>
    <t>Выполнены работы за 2012 г., руб.</t>
  </si>
  <si>
    <t>Задолжен-ность населения за 2012 г.</t>
  </si>
  <si>
    <t>Ремонт общего имущества</t>
  </si>
  <si>
    <t>1.8.</t>
  </si>
  <si>
    <t>2.4.</t>
  </si>
  <si>
    <t>1.9.</t>
  </si>
  <si>
    <t>1.10.</t>
  </si>
  <si>
    <t xml:space="preserve">   ул. Пионерская  д. 13/18  </t>
  </si>
  <si>
    <t xml:space="preserve">ул. Социалистическая  д. 3 </t>
  </si>
  <si>
    <t xml:space="preserve">  ул. Чичерина д. 12 корп. 1    </t>
  </si>
  <si>
    <t>ул. Телевизионная д. 6 корп. 1</t>
  </si>
  <si>
    <t>ул. Телевизионная д. 2 корп. 1</t>
  </si>
  <si>
    <t>ул. Чичерина д. 16 корп. 1</t>
  </si>
  <si>
    <t>перед собственниками помещений о выполнении договора управления многоквартирным домом за 2013 год</t>
  </si>
  <si>
    <t>Долг населения на 01.01.13 г.</t>
  </si>
  <si>
    <t>Остаток средст на проведение капитального ремонта по состоянию на 01.01.2013 г.</t>
  </si>
  <si>
    <t>Начислено в 2013 г., руб.</t>
  </si>
  <si>
    <t>Поступило средств за 2013 г., руб.</t>
  </si>
  <si>
    <t>Выполнены работы за 2013 г., руб.</t>
  </si>
  <si>
    <t>Задолженность населения за 2013г.</t>
  </si>
  <si>
    <t>Долг населения на 31.12.2013 г.</t>
  </si>
  <si>
    <t>Остаток средст на проведение капитального ремонта по состоянию на 31.12.2013 г.</t>
  </si>
  <si>
    <t>"      "                        2014 год</t>
  </si>
  <si>
    <t>"      "                   2014 год</t>
  </si>
  <si>
    <t xml:space="preserve">      ул. Билибина д. 10     </t>
  </si>
  <si>
    <t xml:space="preserve">          3803,90 кв.м          </t>
  </si>
  <si>
    <t xml:space="preserve">      ул. Билибина д. 26    </t>
  </si>
  <si>
    <t xml:space="preserve">          3099,30 кв.м          </t>
  </si>
  <si>
    <t xml:space="preserve">      ул. Билибина д. 28   </t>
  </si>
  <si>
    <t xml:space="preserve">         3906,35   кв.м          </t>
  </si>
  <si>
    <t xml:space="preserve">      ул. Ленина д. 61/5      </t>
  </si>
  <si>
    <t xml:space="preserve">         3066,20 кв.м          </t>
  </si>
  <si>
    <t>Долг населения на 01.04.13 г.</t>
  </si>
  <si>
    <t>Остаток средст на проведение капитального ремонта по состоянию на 01.04.2013 г.</t>
  </si>
  <si>
    <t>Смена труб канализации в подвале</t>
  </si>
  <si>
    <t>Устройство козырька над балконом (кв. 56)</t>
  </si>
  <si>
    <t>Ремонт балконной плиты</t>
  </si>
  <si>
    <t>Опиловка деревьев</t>
  </si>
  <si>
    <t>Изготовление и установка металлических конструкций</t>
  </si>
  <si>
    <t>Смена трубопровода ливневой канализации</t>
  </si>
  <si>
    <t>Установка леерного ограждения</t>
  </si>
  <si>
    <t>Ремонт отмостки</t>
  </si>
  <si>
    <t>Смена существ рулонных кровель из н/м</t>
  </si>
  <si>
    <t>Ремонт порогов</t>
  </si>
  <si>
    <t>Ремонт лоджии</t>
  </si>
  <si>
    <t>Установка приборов учета тепловой энергии</t>
  </si>
  <si>
    <t>Ремонт кровли лоджии, ремонт газоходов и вентканалов</t>
  </si>
  <si>
    <t>Смена запорной арматуры ц/о</t>
  </si>
  <si>
    <t>Смена стояка ХВС</t>
  </si>
  <si>
    <t>Очистка кровли от сосулек</t>
  </si>
  <si>
    <t>Покраска газопровода</t>
  </si>
  <si>
    <t>Смена запорной арматуры на ГВС</t>
  </si>
  <si>
    <t>Ремонт выхода на кровлю</t>
  </si>
  <si>
    <t>Обработка дезинсекции подвала</t>
  </si>
  <si>
    <t>Ремонт цоколя</t>
  </si>
  <si>
    <t>Демонтаж ограждения</t>
  </si>
  <si>
    <t>Ремонт выхода на чердак</t>
  </si>
  <si>
    <t>Ремонт входов в подъезды и подвалы</t>
  </si>
  <si>
    <t>Щебень</t>
  </si>
  <si>
    <t>Утепление стен</t>
  </si>
  <si>
    <t>Демонтаж качелей</t>
  </si>
  <si>
    <t>Демонтаж трубы</t>
  </si>
  <si>
    <t>Очистка подвала от мусора</t>
  </si>
  <si>
    <t>Остекление рам на л/клетке</t>
  </si>
  <si>
    <t>Ремонт кровли</t>
  </si>
  <si>
    <t>Восстановление освещения в подвале</t>
  </si>
  <si>
    <t>Смена труб канализации</t>
  </si>
  <si>
    <t>Засыпка щебня в подвал</t>
  </si>
  <si>
    <t>Ремонт фундамента</t>
  </si>
  <si>
    <t>Смена существующих рулонных кровель из н/м</t>
  </si>
  <si>
    <t xml:space="preserve">Ремонт кровли (кв. 19.20) </t>
  </si>
  <si>
    <t>Смена стекол</t>
  </si>
  <si>
    <t>Замена водосточных труб</t>
  </si>
  <si>
    <t>Замена двери выхода на кровлю</t>
  </si>
  <si>
    <t>Обработка дезинсекция подвала</t>
  </si>
  <si>
    <t>Смена запорной арматуры на ц/о</t>
  </si>
  <si>
    <t>Смена стояка ХВС (кв. 4.8.12.16.20)</t>
  </si>
  <si>
    <t>Ремонт газоходов и вентканалов</t>
  </si>
  <si>
    <t>Устройство доводчика на дверь</t>
  </si>
  <si>
    <t>Валка деревьев</t>
  </si>
  <si>
    <t>Краска фасадная</t>
  </si>
  <si>
    <t>Ремонт люка</t>
  </si>
  <si>
    <t>Установка доводчика на входную дверь</t>
  </si>
  <si>
    <t>Ремонт дверей в подвал</t>
  </si>
  <si>
    <t>Смена крана на ХВС</t>
  </si>
  <si>
    <t>Смена запорной арматуры</t>
  </si>
  <si>
    <t>Ремонт надподъездных козырьков</t>
  </si>
  <si>
    <t>Изоляция труб и смена запорной арматуры ц/о</t>
  </si>
  <si>
    <t>Смена стояка ХВС (кв. 2)</t>
  </si>
  <si>
    <t>Смена труб горячего водоснабжения</t>
  </si>
  <si>
    <t>Изготовление и установка леерного ограждения</t>
  </si>
  <si>
    <t>Ремонт перекрытия</t>
  </si>
  <si>
    <t>Смена коньков</t>
  </si>
  <si>
    <t>Ремонт входов в подвалы и установка замков</t>
  </si>
  <si>
    <t>Смена существующих кровельных покрытий</t>
  </si>
  <si>
    <t>Замена автоматич. выключателей в поэтажных щитах</t>
  </si>
  <si>
    <t>Окраска окон на л/клетках с наружней стороны</t>
  </si>
  <si>
    <t>Кисти, краска, перчатки</t>
  </si>
  <si>
    <t>Прочистка колодцев ливневой канализации</t>
  </si>
  <si>
    <t>Уборка чердака от мусора</t>
  </si>
  <si>
    <t>Уборка мусора в подвале</t>
  </si>
  <si>
    <t>Установка номерного знака</t>
  </si>
  <si>
    <t>Бухгалтерские услуги</t>
  </si>
  <si>
    <t>Доплата за обслуживание счетчиков ц/о</t>
  </si>
  <si>
    <t>1.11.</t>
  </si>
  <si>
    <t>1.12.</t>
  </si>
  <si>
    <t>Ремонт тамбура</t>
  </si>
  <si>
    <t>Смена вентилей</t>
  </si>
  <si>
    <t xml:space="preserve">Ремонт порогов </t>
  </si>
  <si>
    <t>Смена электросчетчика</t>
  </si>
  <si>
    <t>Смена светильников на л/клетках</t>
  </si>
  <si>
    <t>Замена ливневой канализации</t>
  </si>
  <si>
    <t>Замена светильников</t>
  </si>
  <si>
    <t>Установка датчиков движения</t>
  </si>
  <si>
    <t>Ремонт откосов</t>
  </si>
  <si>
    <t>Поставка и установка изделий из ПВХ (стеклопакеты)</t>
  </si>
  <si>
    <t>Ремонт двери на чердак</t>
  </si>
  <si>
    <t>Восстановление отопления на л/клетке</t>
  </si>
  <si>
    <t>Установка металлической двери (подвал)</t>
  </si>
  <si>
    <t>Смена вставок ВРУ</t>
  </si>
  <si>
    <t>Смена стекол (подъезд №4)</t>
  </si>
  <si>
    <t>Промывка, опресовка системы ц/о и подготовка к сезонной эксплуатации</t>
  </si>
  <si>
    <t>Изготовление и установка бельевой сушилки</t>
  </si>
  <si>
    <t>1.13.</t>
  </si>
  <si>
    <t>Смена кранов на ц/о</t>
  </si>
  <si>
    <t>Ремонт входов в подвал</t>
  </si>
  <si>
    <t>Прочистка ливневой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</si>
</sst>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9" fillId="0" borderId="0" xfId="0" applyFont="1" applyAlignment="1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wrapText="1"/>
    </xf>
    <xf numFmtId="0" fontId="10" fillId="0" borderId="0" xfId="0" applyFont="1" applyAlignment="1"/>
    <xf numFmtId="0" fontId="11" fillId="0" borderId="1" xfId="0" applyFont="1" applyBorder="1" applyAlignment="1">
      <alignment wrapText="1"/>
    </xf>
    <xf numFmtId="0" fontId="7" fillId="0" borderId="0" xfId="0" applyFont="1" applyAlignment="1">
      <alignment vertical="top"/>
    </xf>
    <xf numFmtId="164" fontId="1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10" fillId="0" borderId="8" xfId="0" applyNumberFormat="1" applyFont="1" applyBorder="1" applyAlignment="1"/>
    <xf numFmtId="0" fontId="10" fillId="0" borderId="0" xfId="0" applyFont="1" applyBorder="1" applyAlignment="1"/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164" fontId="10" fillId="0" borderId="0" xfId="0" applyNumberFormat="1" applyFont="1" applyBorder="1" applyAlignment="1"/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164" fontId="10" fillId="0" borderId="7" xfId="0" applyNumberFormat="1" applyFont="1" applyBorder="1" applyAlignment="1"/>
    <xf numFmtId="0" fontId="10" fillId="0" borderId="7" xfId="0" applyFont="1" applyBorder="1" applyAlignment="1"/>
    <xf numFmtId="0" fontId="1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164" fontId="16" fillId="0" borderId="0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12" fillId="0" borderId="4" xfId="0" applyFont="1" applyBorder="1" applyAlignment="1"/>
    <xf numFmtId="164" fontId="6" fillId="0" borderId="3" xfId="0" applyNumberFormat="1" applyFont="1" applyBorder="1" applyAlignment="1">
      <alignment wrapText="1"/>
    </xf>
    <xf numFmtId="0" fontId="0" fillId="0" borderId="4" xfId="0" applyBorder="1" applyAlignment="1"/>
    <xf numFmtId="164" fontId="7" fillId="0" borderId="3" xfId="0" applyNumberFormat="1" applyFont="1" applyBorder="1" applyAlignment="1"/>
    <xf numFmtId="164" fontId="7" fillId="0" borderId="4" xfId="0" applyNumberFormat="1" applyFont="1" applyBorder="1" applyAlignment="1"/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2" fontId="7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wrapText="1"/>
    </xf>
    <xf numFmtId="164" fontId="10" fillId="0" borderId="2" xfId="0" applyNumberFormat="1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left" wrapText="1"/>
    </xf>
    <xf numFmtId="164" fontId="7" fillId="0" borderId="2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0" fillId="0" borderId="4" xfId="0" applyBorder="1"/>
    <xf numFmtId="164" fontId="8" fillId="0" borderId="1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2" fillId="0" borderId="4" xfId="0" applyFont="1" applyBorder="1"/>
    <xf numFmtId="164" fontId="7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32" workbookViewId="0">
      <selection activeCell="AA16" sqref="AA16"/>
    </sheetView>
  </sheetViews>
  <sheetFormatPr defaultRowHeight="12.75" outlineLevelCol="1" x14ac:dyDescent="0.2"/>
  <cols>
    <col min="1" max="1" width="3.5703125" style="25" customWidth="1"/>
    <col min="2" max="2" width="29.5703125" style="25" customWidth="1"/>
    <col min="3" max="3" width="8.85546875" style="25" customWidth="1"/>
    <col min="4" max="4" width="14.85546875" style="25" customWidth="1"/>
    <col min="5" max="5" width="12.5703125" style="25" customWidth="1"/>
    <col min="6" max="6" width="12.85546875" style="25" customWidth="1"/>
    <col min="7" max="7" width="14.5703125" style="25" customWidth="1"/>
    <col min="8" max="9" width="11.5703125" style="25" hidden="1" customWidth="1" outlineLevel="1"/>
    <col min="10" max="10" width="10.140625" style="25" hidden="1" customWidth="1" outlineLevel="1"/>
    <col min="11" max="11" width="10.42578125" style="25" hidden="1" customWidth="1" outlineLevel="1"/>
    <col min="12" max="13" width="9.140625" style="25" hidden="1" customWidth="1" outlineLevel="1"/>
    <col min="14" max="14" width="9.140625" style="25" customWidth="1" collapsed="1"/>
    <col min="15" max="16" width="9.140625" style="25"/>
    <col min="17" max="19" width="11.140625" style="25" hidden="1" customWidth="1" outlineLevel="1"/>
    <col min="20" max="20" width="11.7109375" style="25" hidden="1" customWidth="1" outlineLevel="1"/>
    <col min="21" max="21" width="9.140625" style="25" hidden="1" customWidth="1" outlineLevel="1"/>
    <col min="22" max="22" width="9.140625" style="25" collapsed="1"/>
    <col min="23" max="16384" width="9.140625" style="25"/>
  </cols>
  <sheetData>
    <row r="1" spans="1:1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3.5" customHeight="1" x14ac:dyDescent="0.2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9" customHeight="1" x14ac:dyDescent="0.2">
      <c r="A4" s="26"/>
      <c r="B4" s="26"/>
      <c r="C4" s="26"/>
      <c r="D4" s="45"/>
      <c r="E4" s="26"/>
      <c r="F4" s="26"/>
      <c r="G4" s="26"/>
      <c r="H4" s="45"/>
      <c r="I4" s="26"/>
      <c r="J4" s="26"/>
      <c r="K4" s="26"/>
    </row>
    <row r="5" spans="1:11" ht="16.5" customHeight="1" x14ac:dyDescent="0.2">
      <c r="A5" s="91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7" spans="1:11" s="27" customFormat="1" ht="16.5" customHeight="1" x14ac:dyDescent="0.2">
      <c r="A7" s="27" t="s">
        <v>2</v>
      </c>
      <c r="F7" s="28" t="s">
        <v>53</v>
      </c>
      <c r="H7" s="28"/>
    </row>
    <row r="8" spans="1:11" s="27" customFormat="1" x14ac:dyDescent="0.2">
      <c r="A8" s="27" t="s">
        <v>3</v>
      </c>
      <c r="F8" s="28" t="s">
        <v>54</v>
      </c>
      <c r="H8" s="28"/>
    </row>
    <row r="9" spans="1:11" s="27" customFormat="1" x14ac:dyDescent="0.2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s="27" customFormat="1" x14ac:dyDescent="0.2">
      <c r="A10" s="90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s="27" customFormat="1" ht="13.5" thickBot="1" x14ac:dyDescent="0.25">
      <c r="A11" s="90" t="s">
        <v>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s="17" customFormat="1" ht="16.5" customHeight="1" thickBot="1" x14ac:dyDescent="0.3">
      <c r="A12" s="98" t="s">
        <v>174</v>
      </c>
      <c r="B12" s="99"/>
      <c r="C12" s="99"/>
      <c r="D12" s="46">
        <v>330645.46000000002</v>
      </c>
      <c r="E12" s="47"/>
      <c r="F12" s="47"/>
      <c r="G12" s="47"/>
      <c r="H12" s="48"/>
      <c r="I12" s="48"/>
    </row>
    <row r="13" spans="1:11" s="17" customFormat="1" ht="6" customHeight="1" thickBot="1" x14ac:dyDescent="0.3">
      <c r="A13" s="49"/>
      <c r="B13" s="49"/>
      <c r="C13" s="49"/>
      <c r="D13" s="50"/>
      <c r="E13" s="47"/>
      <c r="F13" s="47"/>
      <c r="G13" s="47"/>
      <c r="H13" s="48"/>
      <c r="I13" s="48"/>
    </row>
    <row r="14" spans="1:11" s="17" customFormat="1" ht="15.75" thickBot="1" x14ac:dyDescent="0.3">
      <c r="A14" s="51" t="s">
        <v>175</v>
      </c>
      <c r="B14" s="52"/>
      <c r="C14" s="52"/>
      <c r="D14" s="53"/>
      <c r="E14" s="54"/>
      <c r="F14" s="54"/>
      <c r="G14" s="46">
        <v>21245.97</v>
      </c>
      <c r="H14" s="48"/>
      <c r="I14" s="48"/>
    </row>
    <row r="15" spans="1:11" s="27" customFormat="1" ht="6.75" customHeight="1" x14ac:dyDescent="0.2"/>
    <row r="16" spans="1:11" s="20" customFormat="1" ht="52.5" customHeight="1" x14ac:dyDescent="0.25">
      <c r="A16" s="6" t="s">
        <v>11</v>
      </c>
      <c r="B16" s="6" t="s">
        <v>12</v>
      </c>
      <c r="C16" s="6" t="s">
        <v>127</v>
      </c>
      <c r="D16" s="6" t="s">
        <v>176</v>
      </c>
      <c r="E16" s="6" t="s">
        <v>177</v>
      </c>
      <c r="F16" s="19" t="s">
        <v>178</v>
      </c>
      <c r="G16" s="6" t="s">
        <v>179</v>
      </c>
    </row>
    <row r="17" spans="1:22" s="27" customFormat="1" ht="24" customHeight="1" x14ac:dyDescent="0.2">
      <c r="A17" s="29" t="s">
        <v>14</v>
      </c>
      <c r="B17" s="30" t="s">
        <v>15</v>
      </c>
      <c r="C17" s="31">
        <v>6.72</v>
      </c>
      <c r="D17" s="29">
        <v>195076.32</v>
      </c>
      <c r="E17" s="32">
        <v>184006.48</v>
      </c>
      <c r="F17" s="32">
        <f>D17</f>
        <v>195076.32</v>
      </c>
      <c r="G17" s="33">
        <f t="shared" ref="G17:G26" si="0">E17-D17</f>
        <v>-11069.839999999997</v>
      </c>
      <c r="H17" s="34">
        <v>6.72</v>
      </c>
      <c r="I17" s="34"/>
      <c r="Q17" s="80">
        <f>D17+'Пионерская 16'!D18+'Пионерская 1318'!D18+'Багговута 12'!D18+'Пионерская 15'!D17+'Социалистическая 3'!D18+'Социалистическая 4'!D18+'Социалистическая 6'!D18+'Социалистическая 6 к.1'!D18+'Социалистическая 9'!D18+'Социалистическая 12'!D18+'Телевизионная 2'!D18+'Телевизионная 4'!D18+'Чичерина 7а'!D18+'Чичерина 8'!D18+'Чичерина 10'!D18+'Чичерина 16 к. 1'!D18+'пер.Чичерина 24'!D18+'пер. Чичерина 28'!D18+'Калинина 12'!D18+'Калинина 18'!D18+'Калинина 23'!D18+'Пионерская 9'!D18+'Высокая 4'!D18+'Пухова 15'!D18+'Пухова 21'!D18+'Пухова 14'!D18+'Пухова 17'!D18+'Калинина 4'!D18+'Пионерская 18'!D18+'Чичерина 12 к.1'!D18+'Телевизионная 6 к.1'!D19+'Пионерская 26 а'!D18+'Пионерская 2'!D18+'Телевизионная 2 к.1'!D18+'Чичерина 16'!D18+'Чичерина 22'!D18+'Чичерина 17'!D18+'Ленина 68,8'!D18+'Ленина 67'!D18+'Огарева 20'!D18+'Пролетарская 40'!D18+'Чижевского 4'!D18+'Билибина 10'!D18+'Билибина 26'!D18+'Билибина 28'!D18+'Ленина 61.5'!D18</f>
        <v>9052834.2600000016</v>
      </c>
      <c r="R17" s="80">
        <f>E17+'Пионерская 16'!E18+'Пионерская 1318'!E18+'Багговута 12'!E18+'Пионерская 15'!E17+'Социалистическая 3'!E18+'Социалистическая 4'!E18+'Социалистическая 6'!E18+'Социалистическая 6 к.1'!E18+'Социалистическая 9'!E18+'Социалистическая 12'!E18+'Телевизионная 2'!E18+'Телевизионная 4'!E18+'Чичерина 7а'!E18+'Чичерина 8'!E18+'Чичерина 10'!E18+'Чичерина 16 к. 1'!E18+'пер.Чичерина 24'!E18+'пер. Чичерина 28'!E18+'Калинина 12'!E18+'Калинина 18'!E18+'Калинина 23'!E18+'Пионерская 9'!E18+'Высокая 4'!E18+'Пухова 15'!E18+'Пухова 21'!E18+'Пухова 14'!E18+'Пухова 17'!E18+'Калинина 4'!E18+'Пионерская 18'!E18+'Чичерина 12 к.1'!E18+'Телевизионная 6 к.1'!E19+'Пионерская 26 а'!E18+'Пионерская 2'!E18+'Телевизионная 2 к.1'!E18+'Чичерина 16'!E18+'Чичерина 22'!E18+'Чичерина 17'!E18+'Ленина 68,8'!E18+'Ленина 67'!E18+'Огарева 20'!E18+'Пролетарская 40'!E18+'Чижевского 4'!E18+'Билибина 10'!E18+'Билибина 26'!E18+'Билибина 28'!E18+'Ленина 61.5'!E18</f>
        <v>8786784.6500000022</v>
      </c>
      <c r="S17" s="80">
        <f>F17+'Пионерская 16'!F18+'Пионерская 1318'!F18+'Багговута 12'!F18+'Пионерская 15'!F17+'Социалистическая 3'!F18+'Социалистическая 4'!F18+'Социалистическая 6'!F18+'Социалистическая 6 к.1'!F18+'Социалистическая 9'!F18+'Социалистическая 12'!F18+'Телевизионная 2'!F18+'Телевизионная 4'!F18+'Чичерина 7а'!F18+'Чичерина 8'!F18+'Чичерина 10'!F18+'Чичерина 16 к. 1'!F18+'пер.Чичерина 24'!F18+'пер. Чичерина 28'!F18+'Калинина 12'!F18+'Калинина 18'!F18+'Калинина 23'!F18+'Пионерская 9'!F18+'Высокая 4'!F18+'Пухова 15'!F18+'Пухова 21'!F18+'Пухова 14'!F18+'Пухова 17'!F18+'Калинина 4'!F18+'Пионерская 18'!F18+'Чичерина 12 к.1'!F18+'Телевизионная 6 к.1'!F19+'Пионерская 26 а'!F18+'Пионерская 2'!F18+'Телевизионная 2 к.1'!F18+'Чичерина 16'!F18+'Чичерина 22'!F18+'Чичерина 17'!F18+'Ленина 68,8'!F18+'Ленина 67'!F18+'Огарева 20'!F18+'Пролетарская 40'!F18+'Чижевского 4'!F18+'Билибина 10'!F18+'Билибина 26'!F18+'Билибина 28'!F18+'Ленина 61.5'!F18</f>
        <v>9052834.2600000016</v>
      </c>
      <c r="T17" s="80">
        <f>G17+'Пионерская 16'!G18+'Пионерская 1318'!G18+'Багговута 12'!G18+'Пионерская 15'!G17+'Социалистическая 3'!G18+'Социалистическая 4'!G18+'Социалистическая 6'!G18+'Социалистическая 6 к.1'!G18+'Социалистическая 9'!G18+'Социалистическая 12'!G18+'Телевизионная 2'!G18+'Телевизионная 4'!G18+'Чичерина 7а'!G18+'Чичерина 8'!G18+'Чичерина 10'!G18+'Чичерина 16 к. 1'!G18+'пер.Чичерина 24'!G18+'пер. Чичерина 28'!G18+'Калинина 12'!G18+'Калинина 18'!G18+'Калинина 23'!G18+'Пионерская 9'!G18+'Высокая 4'!G18+'Пухова 15'!G18+'Пухова 21'!G18+'Пухова 14'!G18+'Пухова 17'!G18+'Калинина 4'!G18+'Пионерская 18'!G18+'Чичерина 12 к.1'!G18+'Телевизионная 6 к.1'!G19+'Пионерская 26 а'!G18+'Пионерская 2'!G18+'Телевизионная 2 к.1'!G18+'Чичерина 16'!G18+'Чичерина 22'!G18+'Чичерина 17'!G18+'Ленина 68,8'!G18+'Ленина 67'!G18+'Огарева 20'!G18+'Пролетарская 40'!G18+'Чижевского 4'!G18+'Билибина 10'!G18+'Билибина 26'!G18+'Билибина 28'!G18+'Ленина 61.5'!G18</f>
        <v>-266049.61</v>
      </c>
      <c r="U17" s="80"/>
      <c r="V17" s="80"/>
    </row>
    <row r="18" spans="1:22" s="27" customFormat="1" ht="24" customHeight="1" x14ac:dyDescent="0.2">
      <c r="A18" s="29" t="s">
        <v>16</v>
      </c>
      <c r="B18" s="30" t="s">
        <v>17</v>
      </c>
      <c r="C18" s="31">
        <v>2.41</v>
      </c>
      <c r="D18" s="32">
        <f>D17*I18</f>
        <v>69960.406428571441</v>
      </c>
      <c r="E18" s="32">
        <f>E17*I18</f>
        <v>65990.419166666688</v>
      </c>
      <c r="F18" s="32">
        <f t="shared" ref="F18:F20" si="1">D18</f>
        <v>69960.406428571441</v>
      </c>
      <c r="G18" s="33">
        <f t="shared" si="0"/>
        <v>-3969.9872619047528</v>
      </c>
      <c r="H18" s="34">
        <v>2.41</v>
      </c>
      <c r="I18" s="34">
        <f>H18/H17</f>
        <v>0.35863095238095244</v>
      </c>
      <c r="Q18" s="80">
        <f>D18+'Пионерская 16'!D19+'Пионерская 1318'!D19+'Багговута 12'!D19+'Пионерская 15'!D18+'Социалистическая 3'!D19+'Социалистическая 4'!D19+'Социалистическая 6'!D19+'Социалистическая 6 к.1'!D19+'Социалистическая 9'!D19+'Социалистическая 12'!D19+'Телевизионная 2'!D19+'Телевизионная 4'!D19+'Чичерина 7а'!D19+'Чичерина 8'!D19+'Чичерина 10'!D19+'Чичерина 16 к. 1'!D19+'пер.Чичерина 24'!D19+'пер. Чичерина 28'!D19+'Калинина 12'!D19+'Калинина 18'!D19+'Калинина 23'!D19+'Пионерская 9'!D19+'Высокая 4'!D19+'Пухова 15'!D19+'Пухова 21'!D19+'Пухова 14'!D19+'Пухова 17'!D19+'Калинина 4'!D19+'Пионерская 18'!D19+'Чичерина 12 к.1'!D19+'Телевизионная 6 к.1'!D20+'Пионерская 26 а'!D19+'Пионерская 2'!D19+'Телевизионная 2 к.1'!D19+'Чичерина 16'!D19+'Чичерина 22'!D19+'Чичерина 17'!D19+'Ленина 68,8'!D19+'Ленина 67'!D19+'Огарева 20'!D19+'Пролетарская 40'!D19+'Чижевского 4'!D19+'Билибина 10'!D19+'Билибина 26'!D19+'Билибина 28'!D19+'Ленина 61.5'!D19</f>
        <v>3367196.3228496201</v>
      </c>
      <c r="R18" s="80">
        <f>E18+'Пионерская 16'!E19+'Пионерская 1318'!E19+'Багговута 12'!E19+'Пионерская 15'!E18+'Социалистическая 3'!E19+'Социалистическая 4'!E19+'Социалистическая 6'!E19+'Социалистическая 6 к.1'!E19+'Социалистическая 9'!E19+'Социалистическая 12'!E19+'Телевизионная 2'!E19+'Телевизионная 4'!E19+'Чичерина 7а'!E19+'Чичерина 8'!E19+'Чичерина 10'!E19+'Чичерина 16 к. 1'!E19+'пер.Чичерина 24'!E19+'пер. Чичерина 28'!E19+'Калинина 12'!E19+'Калинина 18'!E19+'Калинина 23'!E19+'Пионерская 9'!E19+'Высокая 4'!E19+'Пухова 15'!E19+'Пухова 21'!E19+'Пухова 14'!E19+'Пухова 17'!E19+'Калинина 4'!E19+'Пионерская 18'!E19+'Чичерина 12 к.1'!E19+'Телевизионная 6 к.1'!E20+'Пионерская 26 а'!E19+'Пионерская 2'!E19+'Телевизионная 2 к.1'!E19+'Чичерина 16'!E19+'Чичерина 22'!E19+'Чичерина 17'!E19+'Ленина 68,8'!E19+'Ленина 67'!E19+'Огарева 20'!E19+'Пролетарская 40'!E19+'Чижевского 4'!E19+'Билибина 10'!E19+'Билибина 26'!E19+'Билибина 28'!E19+'Ленина 61.5'!E19</f>
        <v>3268644.1085911132</v>
      </c>
      <c r="S18" s="80">
        <f>F18+'Пионерская 16'!F19+'Пионерская 1318'!F19+'Багговута 12'!F19+'Пионерская 15'!F18+'Социалистическая 3'!F19+'Социалистическая 4'!F19+'Социалистическая 6'!F19+'Социалистическая 6 к.1'!F19+'Социалистическая 9'!F19+'Социалистическая 12'!F19+'Телевизионная 2'!F19+'Телевизионная 4'!F19+'Чичерина 7а'!F19+'Чичерина 8'!F19+'Чичерина 10'!F19+'Чичерина 16 к. 1'!F19+'пер.Чичерина 24'!F19+'пер. Чичерина 28'!F19+'Калинина 12'!F19+'Калинина 18'!F19+'Калинина 23'!F19+'Пионерская 9'!F19+'Высокая 4'!F19+'Пухова 15'!F19+'Пухова 21'!F19+'Пухова 14'!F19+'Пухова 17'!F19+'Калинина 4'!F19+'Пионерская 18'!F19+'Чичерина 12 к.1'!F19+'Телевизионная 6 к.1'!F20+'Пионерская 26 а'!F19+'Пионерская 2'!F19+'Телевизионная 2 к.1'!F19+'Чичерина 16'!F19+'Чичерина 22'!F19+'Чичерина 17'!F19+'Ленина 68,8'!F19+'Ленина 67'!F19+'Огарева 20'!F19+'Пролетарская 40'!F19+'Чижевского 4'!F19+'Билибина 10'!F19+'Билибина 26'!F19+'Билибина 28'!F19+'Ленина 61.5'!F19</f>
        <v>3367196.3228496201</v>
      </c>
      <c r="T18" s="80">
        <f>G18+'Пионерская 16'!G19+'Пионерская 1318'!G19+'Багговута 12'!G19+'Пионерская 15'!G18+'Социалистическая 3'!G19+'Социалистическая 4'!G19+'Социалистическая 6'!G19+'Социалистическая 6 к.1'!G19+'Социалистическая 9'!G19+'Социалистическая 12'!G19+'Телевизионная 2'!G19+'Телевизионная 4'!G19+'Чичерина 7а'!G19+'Чичерина 8'!G19+'Чичерина 10'!G19+'Чичерина 16 к. 1'!G19+'пер.Чичерина 24'!G19+'пер. Чичерина 28'!G19+'Калинина 12'!G19+'Калинина 18'!G19+'Калинина 23'!G19+'Пионерская 9'!G19+'Высокая 4'!G19+'Пухова 15'!G19+'Пухова 21'!G19+'Пухова 14'!G19+'Пухова 17'!G19+'Калинина 4'!G19+'Пионерская 18'!G19+'Чичерина 12 к.1'!G19+'Телевизионная 6 к.1'!G20+'Пионерская 26 а'!G19+'Пионерская 2'!G19+'Телевизионная 2 к.1'!G19+'Чичерина 16'!G19+'Чичерина 22'!G19+'Чичерина 17'!G19+'Ленина 68,8'!G19+'Ленина 67'!G19+'Огарева 20'!G19+'Пролетарская 40'!G19+'Чижевского 4'!G19+'Билибина 10'!G19+'Билибина 26'!G19+'Билибина 28'!G19+'Ленина 61.5'!G19</f>
        <v>-98552.214258506719</v>
      </c>
    </row>
    <row r="19" spans="1:22" s="27" customFormat="1" ht="25.5" customHeight="1" x14ac:dyDescent="0.2">
      <c r="A19" s="29" t="s">
        <v>18</v>
      </c>
      <c r="B19" s="30" t="s">
        <v>19</v>
      </c>
      <c r="C19" s="31">
        <v>1.2</v>
      </c>
      <c r="D19" s="32">
        <f>D17*I19</f>
        <v>34835.057142857142</v>
      </c>
      <c r="E19" s="32">
        <f>E17*I19</f>
        <v>32858.300000000003</v>
      </c>
      <c r="F19" s="32">
        <f t="shared" si="1"/>
        <v>34835.057142857142</v>
      </c>
      <c r="G19" s="33">
        <f t="shared" si="0"/>
        <v>-1976.7571428571391</v>
      </c>
      <c r="H19" s="34">
        <v>1.2</v>
      </c>
      <c r="I19" s="34">
        <f>H19/H17</f>
        <v>0.17857142857142858</v>
      </c>
      <c r="Q19" s="80">
        <f>D19+'Пионерская 16'!D20+'Пионерская 1318'!D20+'Багговута 12'!D20+'Пионерская 15'!D19+'Социалистическая 3'!D20+'Социалистическая 4'!D20+'Социалистическая 6'!D20+'Социалистическая 6 к.1'!D20+'Социалистическая 9'!D20+'Социалистическая 12'!D20+'Телевизионная 2'!D20+'Телевизионная 4'!D20+'Чичерина 7а'!D20+'Чичерина 8'!D20+'Чичерина 10'!D20+'Чичерина 16 к. 1'!D20+'пер.Чичерина 24'!D20+'пер. Чичерина 28'!D20+'Калинина 12'!D20+'Калинина 18'!D20+'Калинина 23'!D20+'Пионерская 9'!D20+'Высокая 4'!D20+'Пухова 15'!D20+'Пухова 21'!D20+'Пухова 14'!D20+'Пухова 17'!D20+'Калинина 4'!D20+'Пионерская 18'!D20+'Чичерина 12 к.1'!D20+'Телевизионная 6 к.1'!D21+'Пионерская 26 а'!D20+'Пионерская 2'!D20+'Телевизионная 2 к.1'!D20+'Чичерина 16'!D20+'Чичерина 22'!D20+'Чичерина 17'!D20+'Ленина 68,8'!D20+'Ленина 67'!D20+'Огарева 20'!D20+'Пролетарская 40'!D20+'Чижевского 4'!D20+'Билибина 10'!D20+'Билибина 26'!D20+'Билибина 28'!D20+'Ленина 61.5'!D20</f>
        <v>1676612.2769375702</v>
      </c>
      <c r="R19" s="80">
        <f>E19+'Пионерская 16'!E20+'Пионерская 1318'!E20+'Багговута 12'!E20+'Пионерская 15'!E19+'Социалистическая 3'!E20+'Социалистическая 4'!E20+'Социалистическая 6'!E20+'Социалистическая 6 к.1'!E20+'Социалистическая 9'!E20+'Социалистическая 12'!E20+'Телевизионная 2'!E20+'Телевизионная 4'!E20+'Чичерина 7а'!E20+'Чичерина 8'!E20+'Чичерина 10'!E20+'Чичерина 16 к. 1'!E20+'пер.Чичерина 24'!E20+'пер. Чичерина 28'!E20+'Калинина 12'!E20+'Калинина 18'!E20+'Калинина 23'!E20+'Пионерская 9'!E20+'Высокая 4'!E20+'Пухова 15'!E20+'Пухова 21'!E20+'Пухова 14'!E20+'Пухова 17'!E20+'Калинина 4'!E20+'Пионерская 18'!E20+'Чичерина 12 к.1'!E20+'Телевизионная 6 к.1'!E21+'Пионерская 26 а'!E20+'Пионерская 2'!E20+'Телевизионная 2 к.1'!E20+'Чичерина 16'!E20+'Чичерина 22'!E20+'Чичерина 17'!E20+'Ленина 68,8'!E20+'Ленина 67'!E20+'Огарева 20'!E20+'Пролетарская 40'!E20+'Чижевского 4'!E20+'Билибина 10'!E20+'Билибина 26'!E20+'Билибина 28'!E20+'Ленина 61.5'!E20</f>
        <v>1627540.634983127</v>
      </c>
      <c r="S19" s="80">
        <f>F19+'Пионерская 16'!F20+'Пионерская 1318'!F20+'Багговута 12'!F20+'Пионерская 15'!F19+'Социалистическая 3'!F20+'Социалистическая 4'!F20+'Социалистическая 6'!F20+'Социалистическая 6 к.1'!F20+'Социалистическая 9'!F20+'Социалистическая 12'!F20+'Телевизионная 2'!F20+'Телевизионная 4'!F20+'Чичерина 7а'!F20+'Чичерина 8'!F20+'Чичерина 10'!F20+'Чичерина 16 к. 1'!F20+'пер.Чичерина 24'!F20+'пер. Чичерина 28'!F20+'Калинина 12'!F20+'Калинина 18'!F20+'Калинина 23'!F20+'Пионерская 9'!F20+'Высокая 4'!F20+'Пухова 15'!F20+'Пухова 21'!F20+'Пухова 14'!F20+'Пухова 17'!F20+'Калинина 4'!F20+'Пионерская 18'!F20+'Чичерина 12 к.1'!F20+'Телевизионная 6 к.1'!F21+'Пионерская 26 а'!F20+'Пионерская 2'!F20+'Телевизионная 2 к.1'!F20+'Чичерина 16'!F20+'Чичерина 22'!F20+'Чичерина 17'!F20+'Ленина 68,8'!F20+'Ленина 67'!F20+'Огарева 20'!F20+'Пролетарская 40'!F20+'Чижевского 4'!F20+'Билибина 10'!F20+'Билибина 26'!F20+'Билибина 28'!F20+'Ленина 61.5'!F20</f>
        <v>1676612.2769375702</v>
      </c>
      <c r="T19" s="80">
        <f>G19+'Пионерская 16'!G20+'Пионерская 1318'!G20+'Багговута 12'!G20+'Пионерская 15'!G19+'Социалистическая 3'!G20+'Социалистическая 4'!G20+'Социалистическая 6'!G20+'Социалистическая 6 к.1'!G20+'Социалистическая 9'!G20+'Социалистическая 12'!G20+'Телевизионная 2'!G20+'Телевизионная 4'!G20+'Чичерина 7а'!G20+'Чичерина 8'!G20+'Чичерина 10'!G20+'Чичерина 16 к. 1'!G20+'пер.Чичерина 24'!G20+'пер. Чичерина 28'!G20+'Калинина 12'!G20+'Калинина 18'!G20+'Калинина 23'!G20+'Пионерская 9'!G20+'Высокая 4'!G20+'Пухова 15'!G20+'Пухова 21'!G20+'Пухова 14'!G20+'Пухова 17'!G20+'Калинина 4'!G20+'Пионерская 18'!G20+'Чичерина 12 к.1'!G20+'Телевизионная 6 к.1'!G21+'Пионерская 26 а'!G20+'Пионерская 2'!G20+'Телевизионная 2 к.1'!G20+'Чичерина 16'!G20+'Чичерина 22'!G20+'Чичерина 17'!G20+'Ленина 68,8'!G20+'Ленина 67'!G20+'Огарева 20'!G20+'Пролетарская 40'!G20+'Чижевского 4'!G20+'Билибина 10'!G20+'Билибина 26'!G20+'Билибина 28'!G20+'Ленина 61.5'!G20</f>
        <v>-49071.641954443214</v>
      </c>
    </row>
    <row r="20" spans="1:22" s="27" customFormat="1" ht="17.25" customHeight="1" x14ac:dyDescent="0.2">
      <c r="A20" s="29" t="s">
        <v>20</v>
      </c>
      <c r="B20" s="30" t="s">
        <v>21</v>
      </c>
      <c r="C20" s="31">
        <v>1.48</v>
      </c>
      <c r="D20" s="32">
        <f>D17*I20</f>
        <v>42963.237142857142</v>
      </c>
      <c r="E20" s="32">
        <f>E17*I20</f>
        <v>40525.236666666671</v>
      </c>
      <c r="F20" s="32">
        <f t="shared" si="1"/>
        <v>42963.237142857142</v>
      </c>
      <c r="G20" s="33">
        <f t="shared" si="0"/>
        <v>-2438.0004761904711</v>
      </c>
      <c r="H20" s="34">
        <v>1.48</v>
      </c>
      <c r="I20" s="34">
        <f>H20/H17</f>
        <v>0.22023809523809523</v>
      </c>
      <c r="Q20" s="80">
        <f>D20+'Пионерская 16'!D21+'Пионерская 1318'!D21+'Багговута 12'!D21+'Пионерская 15'!D20+'Социалистическая 3'!D21+'Социалистическая 4'!D21+'Социалистическая 6'!D21+'Социалистическая 6 к.1'!D21+'Социалистическая 9'!D21+'Социалистическая 12'!D21+'Телевизионная 2'!D21+'Телевизионная 4'!D21+'Чичерина 7а'!D21+'Чичерина 8'!D21+'Чичерина 10'!D21+'Чичерина 16 к. 1'!D21+'пер.Чичерина 24'!D21+'пер. Чичерина 28'!D21+'Калинина 12'!D21+'Калинина 18'!D21+'Калинина 23'!D21+'Пионерская 9'!D21+'Высокая 4'!D21+'Пухова 15'!D21+'Пухова 21'!D21+'Пухова 14'!D21+'Пухова 17'!D21+'Калинина 4'!D21+'Пионерская 18'!D21+'Чичерина 12 к.1'!D21+'Телевизионная 6 к.1'!D22+'Пионерская 26 а'!D21+'Пионерская 2'!D21+'Телевизионная 2 к.1'!D21+'Чичерина 16'!D21+'Чичерина 22'!D21+'Чичерина 17'!D21+'Ленина 68,8'!D21+'Ленина 67'!D21+'Огарева 20'!D21+'Пролетарская 40'!D21+'Чижевского 4'!D21+'Билибина 10'!D21+'Билибина 26'!D21+'Билибина 28'!D21+'Ленина 61.5'!D21</f>
        <v>1731627.3173726101</v>
      </c>
      <c r="R20" s="80">
        <f>E20+'Пионерская 16'!E21+'Пионерская 1318'!E21+'Багговута 12'!E21+'Пионерская 15'!E20+'Социалистическая 3'!E21+'Социалистическая 4'!E21+'Социалистическая 6'!E21+'Социалистическая 6 к.1'!E21+'Социалистическая 9'!E21+'Социалистическая 12'!E21+'Телевизионная 2'!E21+'Телевизионная 4'!E21+'Чичерина 7а'!E21+'Чичерина 8'!E21+'Чичерина 10'!E21+'Чичерина 16 к. 1'!E21+'пер.Чичерина 24'!E21+'пер. Чичерина 28'!E21+'Калинина 12'!E21+'Калинина 18'!E21+'Калинина 23'!E21+'Пионерская 9'!E21+'Высокая 4'!E21+'Пухова 15'!E21+'Пухова 21'!E21+'Пухова 14'!E21+'Пухова 17'!E21+'Калинина 4'!E21+'Пионерская 18'!E21+'Чичерина 12 к.1'!E21+'Телевизионная 6 к.1'!E22+'Пионерская 26 а'!E21+'Пионерская 2'!E21+'Телевизионная 2 к.1'!E21+'Чичерина 16'!E21+'Чичерина 22'!E21+'Чичерина 17'!E21+'Ленина 68,8'!E21+'Ленина 67'!E21+'Огарева 20'!E21+'Пролетарская 40'!E21+'Чижевского 4'!E21+'Билибина 10'!E21+'Билибина 26'!E21+'Билибина 28'!E21+'Ленина 61.5'!E21</f>
        <v>1679857.2105736779</v>
      </c>
      <c r="S20" s="80">
        <f>F20+'Пионерская 16'!F21+'Пионерская 1318'!F21+'Багговута 12'!F21+'Пионерская 15'!F20+'Социалистическая 3'!F21+'Социалистическая 4'!F21+'Социалистическая 6'!F21+'Социалистическая 6 к.1'!F21+'Социалистическая 9'!F21+'Социалистическая 12'!F21+'Телевизионная 2'!F21+'Телевизионная 4'!F21+'Чичерина 7а'!F21+'Чичерина 8'!F21+'Чичерина 10'!F21+'Чичерина 16 к. 1'!F21+'пер.Чичерина 24'!F21+'пер. Чичерина 28'!F21+'Калинина 12'!F21+'Калинина 18'!F21+'Калинина 23'!F21+'Пионерская 9'!F21+'Высокая 4'!F21+'Пухова 15'!F21+'Пухова 21'!F21+'Пухова 14'!F21+'Пухова 17'!F21+'Калинина 4'!F21+'Пионерская 18'!F21+'Чичерина 12 к.1'!F21+'Телевизионная 6 к.1'!F22+'Пионерская 26 а'!F21+'Пионерская 2'!F21+'Телевизионная 2 к.1'!F21+'Чичерина 16'!F21+'Чичерина 22'!F21+'Чичерина 17'!F21+'Ленина 68,8'!F21+'Ленина 67'!F21+'Огарева 20'!F21+'Пролетарская 40'!F21+'Чижевского 4'!F21+'Билибина 10'!F21+'Билибина 26'!F21+'Билибина 28'!F21+'Ленина 61.5'!F21</f>
        <v>1731627.3173726101</v>
      </c>
      <c r="T20" s="80">
        <f>G20+'Пионерская 16'!G21+'Пионерская 1318'!G21+'Багговута 12'!G21+'Пионерская 15'!G20+'Социалистическая 3'!G21+'Социалистическая 4'!G21+'Социалистическая 6'!G21+'Социалистическая 6 к.1'!G21+'Социалистическая 9'!G21+'Социалистическая 12'!G21+'Телевизионная 2'!G21+'Телевизионная 4'!G21+'Чичерина 7а'!G21+'Чичерина 8'!G21+'Чичерина 10'!G21+'Чичерина 16 к. 1'!G21+'пер.Чичерина 24'!G21+'пер. Чичерина 28'!G21+'Калинина 12'!G21+'Калинина 18'!G21+'Калинина 23'!G21+'Пионерская 9'!G21+'Высокая 4'!G21+'Пухова 15'!G21+'Пухова 21'!G21+'Пухова 14'!G21+'Пухова 17'!G21+'Калинина 4'!G21+'Пионерская 18'!G21+'Чичерина 12 к.1'!G21+'Телевизионная 6 к.1'!G22+'Пионерская 26 а'!G21+'Пионерская 2'!G21+'Телевизионная 2 к.1'!G21+'Чичерина 16'!G21+'Чичерина 22'!G21+'Чичерина 17'!G21+'Ленина 68,8'!G21+'Ленина 67'!G21+'Огарева 20'!G21+'Пролетарская 40'!G21+'Чижевского 4'!G21+'Билибина 10'!G21+'Билибина 26'!G21+'Билибина 28'!G21+'Ленина 61.5'!G21</f>
        <v>-51770.106798931403</v>
      </c>
    </row>
    <row r="21" spans="1:22" s="27" customFormat="1" ht="23.25" customHeight="1" x14ac:dyDescent="0.2">
      <c r="A21" s="29" t="s">
        <v>22</v>
      </c>
      <c r="B21" s="30" t="s">
        <v>23</v>
      </c>
      <c r="C21" s="31">
        <v>1.63</v>
      </c>
      <c r="D21" s="32">
        <f>D17*I21</f>
        <v>47317.619285714289</v>
      </c>
      <c r="E21" s="32">
        <f>E17*I21</f>
        <v>44632.52416666667</v>
      </c>
      <c r="F21" s="32">
        <f>D21</f>
        <v>47317.619285714289</v>
      </c>
      <c r="G21" s="33">
        <f t="shared" si="0"/>
        <v>-2685.0951190476189</v>
      </c>
      <c r="H21" s="34">
        <v>1.63</v>
      </c>
      <c r="I21" s="34">
        <f>H21/H17</f>
        <v>0.24255952380952381</v>
      </c>
      <c r="Q21" s="80">
        <f>D21+'Пионерская 16'!D22+'Пионерская 1318'!D22+'Багговута 12'!D22+'Пионерская 15'!D21+'Социалистическая 3'!D22+'Социалистическая 4'!D22+'Социалистическая 6'!D22+'Социалистическая 6 к.1'!D22+'Социалистическая 9'!D22+'Социалистическая 12'!D22+'Телевизионная 2'!D22+'Телевизионная 4'!D22+'Чичерина 7а'!D22+'Чичерина 8'!D22+'Чичерина 10'!D22+'Чичерина 16 к. 1'!D22+'пер.Чичерина 24'!D22+'пер. Чичерина 28'!D22+'Калинина 12'!D22+'Калинина 18'!D22+'Калинина 23'!D22+'Пионерская 9'!D22+'Высокая 4'!D22+'Пухова 15'!D22+'Пухова 21'!D22+'Пухова 14'!D22+'Пухова 17'!D22+'Калинина 4'!D22+'Пионерская 18'!D22+'Чичерина 12 к.1'!D22+'Телевизионная 6 к.1'!D23+'Пионерская 26 а'!D22+'Пионерская 2'!D22+'Телевизионная 2 к.1'!D22+'Чичерина 16'!D22+'Чичерина 22'!D22+'Чичерина 17'!D22+'Ленина 68,8'!D22+'Ленина 67'!D22+'Огарева 20'!D22+'Пролетарская 40'!D22+'Чижевского 4'!D22+'Билибина 10'!D22+'Билибина 26'!D22+'Билибина 28'!D22+'Ленина 61.5'!D22</f>
        <v>2277398.3428401998</v>
      </c>
      <c r="R21" s="80">
        <f>E21+'Пионерская 16'!E22+'Пионерская 1318'!E22+'Багговута 12'!E22+'Пионерская 15'!E21+'Социалистическая 3'!E22+'Социалистическая 4'!E22+'Социалистическая 6'!E22+'Социалистическая 6 к.1'!E22+'Социалистическая 9'!E22+'Социалистическая 12'!E22+'Телевизионная 2'!E22+'Телевизионная 4'!E22+'Чичерина 7а'!E22+'Чичерина 8'!E22+'Чичерина 10'!E22+'Чичерина 16 к. 1'!E22+'пер.Чичерина 24'!E22+'пер. Чичерина 28'!E22+'Калинина 12'!E22+'Калинина 18'!E22+'Калинина 23'!E22+'Пионерская 9'!E22+'Высокая 4'!E22+'Пухова 15'!E22+'Пухова 21'!E22+'Пухова 14'!E22+'Пухова 17'!E22+'Калинина 4'!E22+'Пионерская 18'!E22+'Чичерина 12 к.1'!E22+'Телевизионная 6 к.1'!E23+'Пионерская 26 а'!E22+'Пионерская 2'!E22+'Телевизионная 2 к.1'!E22+'Чичерина 16'!E22+'Чичерина 22'!E22+'Чичерина 17'!E22+'Ленина 68,8'!E22+'Ленина 67'!E22+'Огарева 20'!E22+'Пролетарская 40'!E22+'Чижевского 4'!E22+'Билибина 10'!E22+'Билибина 26'!E22+'Билибина 28'!E22+'Ленина 61.5'!E22</f>
        <v>2210742.6958520818</v>
      </c>
      <c r="S21" s="80">
        <f>F21+'Пионерская 16'!F22+'Пионерская 1318'!F22+'Багговута 12'!F22+'Пионерская 15'!F21+'Социалистическая 3'!F22+'Социалистическая 4'!F22+'Социалистическая 6'!F22+'Социалистическая 6 к.1'!F22+'Социалистическая 9'!F22+'Социалистическая 12'!F22+'Телевизионная 2'!F22+'Телевизионная 4'!F22+'Чичерина 7а'!F22+'Чичерина 8'!F22+'Чичерина 10'!F22+'Чичерина 16 к. 1'!F22+'пер.Чичерина 24'!F22+'пер. Чичерина 28'!F22+'Калинина 12'!F22+'Калинина 18'!F22+'Калинина 23'!F22+'Пионерская 9'!F22+'Высокая 4'!F22+'Пухова 15'!F22+'Пухова 21'!F22+'Пухова 14'!F22+'Пухова 17'!F22+'Калинина 4'!F22+'Пионерская 18'!F22+'Чичерина 12 к.1'!F22+'Телевизионная 6 к.1'!F23+'Пионерская 26 а'!F22+'Пионерская 2'!F22+'Телевизионная 2 к.1'!F22+'Чичерина 16'!F22+'Чичерина 22'!F22+'Чичерина 17'!F22+'Ленина 68,8'!F22+'Ленина 67'!F22+'Огарева 20'!F22+'Пролетарская 40'!F22+'Чижевского 4'!F22+'Билибина 10'!F22+'Билибина 26'!F22+'Билибина 28'!F22+'Ленина 61.5'!F22</f>
        <v>2277398.3428401998</v>
      </c>
      <c r="T21" s="80">
        <f>G21+'Пионерская 16'!G22+'Пионерская 1318'!G22+'Багговута 12'!G22+'Пионерская 15'!G21+'Социалистическая 3'!G22+'Социалистическая 4'!G22+'Социалистическая 6'!G22+'Социалистическая 6 к.1'!G22+'Социалистическая 9'!G22+'Социалистическая 12'!G22+'Телевизионная 2'!G22+'Телевизионная 4'!G22+'Чичерина 7а'!G22+'Чичерина 8'!G22+'Чичерина 10'!G22+'Чичерина 16 к. 1'!G22+'пер.Чичерина 24'!G22+'пер. Чичерина 28'!G22+'Калинина 12'!G22+'Калинина 18'!G22+'Калинина 23'!G22+'Пионерская 9'!G22+'Высокая 4'!G22+'Пухова 15'!G22+'Пухова 21'!G22+'Пухова 14'!G22+'Пухова 17'!G22+'Калинина 4'!G22+'Пионерская 18'!G22+'Чичерина 12 к.1'!G22+'Телевизионная 6 к.1'!G23+'Пионерская 26 а'!G22+'Пионерская 2'!G22+'Телевизионная 2 к.1'!G22+'Чичерина 16'!G22+'Чичерина 22'!G22+'Чичерина 17'!G22+'Ленина 68,8'!G22+'Ленина 67'!G22+'Огарева 20'!G22+'Пролетарская 40'!G22+'Чижевского 4'!G22+'Билибина 10'!G22+'Билибина 26'!G22+'Билибина 28'!G22+'Ленина 61.5'!G22</f>
        <v>-66655.646988118649</v>
      </c>
    </row>
    <row r="22" spans="1:22" ht="12" customHeight="1" x14ac:dyDescent="0.2">
      <c r="A22" s="30" t="s">
        <v>25</v>
      </c>
      <c r="B22" s="30" t="s">
        <v>26</v>
      </c>
      <c r="C22" s="31">
        <v>3.15</v>
      </c>
      <c r="D22" s="30">
        <v>0</v>
      </c>
      <c r="E22" s="33">
        <v>0</v>
      </c>
      <c r="F22" s="33">
        <v>0</v>
      </c>
      <c r="G22" s="33">
        <f t="shared" si="0"/>
        <v>0</v>
      </c>
      <c r="Q22" s="80">
        <f>D22+'Пионерская 16'!D23+'Пионерская 1318'!D23+'Багговута 12'!D23+'Пионерская 15'!D22+'Социалистическая 3'!D23+'Социалистическая 4'!D23+'Социалистическая 6'!D23+'Социалистическая 6 к.1'!D23+'Социалистическая 9'!D23+'Социалистическая 12'!D23+'Телевизионная 2'!D23+'Телевизионная 4'!D23+'Чичерина 7а'!D23+'Чичерина 8'!D23+'Чичерина 10'!D23+'Чичерина 16 к. 1'!D23+'пер.Чичерина 24'!D23+'пер. Чичерина 28'!D23+'Калинина 12'!D23+'Калинина 18'!D23+'Калинина 23'!D23+'Пионерская 9'!D23+'Высокая 4'!D23+'Пухова 15'!D23+'Пухова 21'!D23+'Пухова 14'!D23+'Пухова 17'!D23+'Калинина 4'!D23+'Пионерская 18'!D23+'Чичерина 12 к.1'!D23+'Телевизионная 6 к.1'!D24+'Пионерская 26 а'!D23+'Пионерская 2'!D23+'Телевизионная 2 к.1'!D23+'Чичерина 16'!D23+'Чичерина 22'!D23+'Чичерина 17'!D23+'Ленина 68,8'!D23+'Ленина 67'!D23+'Огарева 20'!D23+'Пролетарская 40'!D23+'Чижевского 4'!D23+'Билибина 10'!D23+'Билибина 26'!D23+'Билибина 28'!D23+'Ленина 61.5'!D23</f>
        <v>437628.81</v>
      </c>
      <c r="R22" s="80">
        <f>E22+'Пионерская 16'!E23+'Пионерская 1318'!E23+'Багговута 12'!E23+'Пионерская 15'!E22+'Социалистическая 3'!E23+'Социалистическая 4'!E23+'Социалистическая 6'!E23+'Социалистическая 6 к.1'!E23+'Социалистическая 9'!E23+'Социалистическая 12'!E23+'Телевизионная 2'!E23+'Телевизионная 4'!E23+'Чичерина 7а'!E23+'Чичерина 8'!E23+'Чичерина 10'!E23+'Чичерина 16 к. 1'!E23+'пер.Чичерина 24'!E23+'пер. Чичерина 28'!E23+'Калинина 12'!E23+'Калинина 18'!E23+'Калинина 23'!E23+'Пионерская 9'!E23+'Высокая 4'!E23+'Пухова 15'!E23+'Пухова 21'!E23+'Пухова 14'!E23+'Пухова 17'!E23+'Калинина 4'!E23+'Пионерская 18'!E23+'Чичерина 12 к.1'!E23+'Телевизионная 6 к.1'!E24+'Пионерская 26 а'!E23+'Пионерская 2'!E23+'Телевизионная 2 к.1'!E23+'Чичерина 16'!E23+'Чичерина 22'!E23+'Чичерина 17'!E23+'Ленина 68,8'!E23+'Ленина 67'!E23+'Огарева 20'!E23+'Пролетарская 40'!E23+'Чижевского 4'!E23+'Билибина 10'!E23+'Билибина 26'!E23+'Билибина 28'!E23+'Ленина 61.5'!E23</f>
        <v>429515.24</v>
      </c>
      <c r="S22" s="80">
        <f>F22+'Пионерская 16'!F23+'Пионерская 1318'!F23+'Багговута 12'!F23+'Пионерская 15'!F22+'Социалистическая 3'!F23+'Социалистическая 4'!F23+'Социалистическая 6'!F23+'Социалистическая 6 к.1'!F23+'Социалистическая 9'!F23+'Социалистическая 12'!F23+'Телевизионная 2'!F23+'Телевизионная 4'!F23+'Чичерина 7а'!F23+'Чичерина 8'!F23+'Чичерина 10'!F23+'Чичерина 16 к. 1'!F23+'пер.Чичерина 24'!F23+'пер. Чичерина 28'!F23+'Калинина 12'!F23+'Калинина 18'!F23+'Калинина 23'!F23+'Пионерская 9'!F23+'Высокая 4'!F23+'Пухова 15'!F23+'Пухова 21'!F23+'Пухова 14'!F23+'Пухова 17'!F23+'Калинина 4'!F23+'Пионерская 18'!F23+'Чичерина 12 к.1'!F23+'Телевизионная 6 к.1'!F24+'Пионерская 26 а'!F23+'Пионерская 2'!F23+'Телевизионная 2 к.1'!F23+'Чичерина 16'!F23+'Чичерина 22'!F23+'Чичерина 17'!F23+'Ленина 68,8'!F23+'Ленина 67'!F23+'Огарева 20'!F23+'Пролетарская 40'!F23+'Чижевского 4'!F23+'Билибина 10'!F23+'Билибина 26'!F23+'Билибина 28'!F23+'Ленина 61.5'!F23</f>
        <v>437628.81</v>
      </c>
      <c r="T22" s="80">
        <f>G22+'Пионерская 16'!G23+'Пионерская 1318'!G23+'Багговута 12'!G23+'Пионерская 15'!G22+'Социалистическая 3'!G23+'Социалистическая 4'!G23+'Социалистическая 6'!G23+'Социалистическая 6 к.1'!G23+'Социалистическая 9'!G23+'Социалистическая 12'!G23+'Телевизионная 2'!G23+'Телевизионная 4'!G23+'Чичерина 7а'!G23+'Чичерина 8'!G23+'Чичерина 10'!G23+'Чичерина 16 к. 1'!G23+'пер.Чичерина 24'!G23+'пер. Чичерина 28'!G23+'Калинина 12'!G23+'Калинина 18'!G23+'Калинина 23'!G23+'Пионерская 9'!G23+'Высокая 4'!G23+'Пухова 15'!G23+'Пухова 21'!G23+'Пухова 14'!G23+'Пухова 17'!G23+'Калинина 4'!G23+'Пионерская 18'!G23+'Чичерина 12 к.1'!G23+'Телевизионная 6 к.1'!G24+'Пионерская 26 а'!G23+'Пионерская 2'!G23+'Телевизионная 2 к.1'!G23+'Чичерина 16'!G23+'Чичерина 22'!G23+'Чичерина 17'!G23+'Ленина 68,8'!G23+'Ленина 67'!G23+'Огарева 20'!G23+'Пролетарская 40'!G23+'Чижевского 4'!G23+'Билибина 10'!G23+'Билибина 26'!G23+'Билибина 28'!G23+'Ленина 61.5'!G23</f>
        <v>-8113.5699999999924</v>
      </c>
    </row>
    <row r="23" spans="1:22" ht="13.5" customHeight="1" x14ac:dyDescent="0.2">
      <c r="A23" s="30" t="s">
        <v>27</v>
      </c>
      <c r="B23" s="30" t="s">
        <v>28</v>
      </c>
      <c r="C23" s="18">
        <v>2.6</v>
      </c>
      <c r="D23" s="30">
        <v>75475.92</v>
      </c>
      <c r="E23" s="33">
        <v>71003.149999999994</v>
      </c>
      <c r="F23" s="33">
        <f>D23</f>
        <v>75475.92</v>
      </c>
      <c r="G23" s="33">
        <f t="shared" si="0"/>
        <v>-4472.7700000000041</v>
      </c>
      <c r="Q23" s="80">
        <f>D23+'Пионерская 16'!D24+'Пионерская 1318'!D24+'Багговута 12'!D24+'Пионерская 15'!D23+'Социалистическая 3'!D24+'Социалистическая 4'!D24+'Социалистическая 6'!D24+'Социалистическая 6 к.1'!D24+'Социалистическая 9'!D24+'Социалистическая 12'!D24+'Телевизионная 2'!D24+'Телевизионная 4'!D24+'Чичерина 7а'!D24+'Чичерина 8'!D24+'Чичерина 10'!D24+'Чичерина 16 к. 1'!D24+'пер.Чичерина 24'!D24+'пер. Чичерина 28'!D24+'Калинина 12'!D24+'Калинина 18'!D24+'Калинина 23'!D24+'Пионерская 9'!D24+'Высокая 4'!D24+'Пухова 15'!D24+'Пухова 21'!D24+'Пухова 14'!D24+'Пухова 17'!D24+'Калинина 4'!D24+'Пионерская 18'!D24+'Чичерина 12 к.1'!D24+'Телевизионная 6 к.1'!D25+'Пионерская 26 а'!D24+'Пионерская 2'!D24+'Телевизионная 2 к.1'!D24+'Чичерина 16'!D24+'Чичерина 22'!D24+'Чичерина 17'!D24+'Ленина 68,8'!D24+'Ленина 67'!D24+'Огарева 20'!D24+'Пролетарская 40'!D24+'Чижевского 4'!D24+'Билибина 10'!D24+'Билибина 26'!D24+'Билибина 28'!D24+'Ленина 61.5'!D24</f>
        <v>3626621.3299999996</v>
      </c>
      <c r="R23" s="80">
        <f>E23+'Пионерская 16'!E24+'Пионерская 1318'!E24+'Багговута 12'!E24+'Пионерская 15'!E23+'Социалистическая 3'!E24+'Социалистическая 4'!E24+'Социалистическая 6'!E24+'Социалистическая 6 к.1'!E24+'Социалистическая 9'!E24+'Социалистическая 12'!E24+'Телевизионная 2'!E24+'Телевизионная 4'!E24+'Чичерина 7а'!E24+'Чичерина 8'!E24+'Чичерина 10'!E24+'Чичерина 16 к. 1'!E24+'пер.Чичерина 24'!E24+'пер. Чичерина 28'!E24+'Калинина 12'!E24+'Калинина 18'!E24+'Калинина 23'!E24+'Пионерская 9'!E24+'Высокая 4'!E24+'Пухова 15'!E24+'Пухова 21'!E24+'Пухова 14'!E24+'Пухова 17'!E24+'Калинина 4'!E24+'Пионерская 18'!E24+'Чичерина 12 к.1'!E24+'Телевизионная 6 к.1'!E25+'Пионерская 26 а'!E24+'Пионерская 2'!E24+'Телевизионная 2 к.1'!E24+'Чичерина 16'!E24+'Чичерина 22'!E24+'Чичерина 17'!E24+'Ленина 68,8'!E24+'Ленина 67'!E24+'Огарева 20'!E24+'Пролетарская 40'!E24+'Чижевского 4'!E24+'Билибина 10'!E24+'Билибина 26'!E24+'Билибина 28'!E24+'Ленина 61.5'!E24</f>
        <v>3537748.5500000003</v>
      </c>
      <c r="S23" s="80">
        <f>F23+'Пионерская 16'!F24+'Пионерская 1318'!F24+'Багговута 12'!F24+'Пионерская 15'!F23+'Социалистическая 3'!F24+'Социалистическая 4'!F24+'Социалистическая 6'!F24+'Социалистическая 6 к.1'!F24+'Социалистическая 9'!F24+'Социалистическая 12'!F24+'Телевизионная 2'!F24+'Телевизионная 4'!F24+'Чичерина 7а'!F24+'Чичерина 8'!F24+'Чичерина 10'!F24+'Чичерина 16 к. 1'!F24+'пер.Чичерина 24'!F24+'пер. Чичерина 28'!F24+'Калинина 12'!F24+'Калинина 18'!F24+'Калинина 23'!F24+'Пионерская 9'!F24+'Высокая 4'!F24+'Пухова 15'!F24+'Пухова 21'!F24+'Пухова 14'!F24+'Пухова 17'!F24+'Калинина 4'!F24+'Пионерская 18'!F24+'Чичерина 12 к.1'!F24+'Телевизионная 6 к.1'!F25+'Пионерская 26 а'!F24+'Пионерская 2'!F24+'Телевизионная 2 к.1'!F24+'Чичерина 16'!F24+'Чичерина 22'!F24+'Чичерина 17'!F24+'Ленина 68,8'!F24+'Ленина 67'!F24+'Огарева 20'!F24+'Пролетарская 40'!F24+'Чижевского 4'!F24+'Билибина 10'!F24+'Билибина 26'!F24+'Билибина 28'!F24+'Ленина 61.5'!F24</f>
        <v>3626621.3299999996</v>
      </c>
      <c r="T23" s="80">
        <f>G23+'Пионерская 16'!G24+'Пионерская 1318'!G24+'Багговута 12'!G24+'Пионерская 15'!G23+'Социалистическая 3'!G24+'Социалистическая 4'!G24+'Социалистическая 6'!G24+'Социалистическая 6 к.1'!G24+'Социалистическая 9'!G24+'Социалистическая 12'!G24+'Телевизионная 2'!G24+'Телевизионная 4'!G24+'Чичерина 7а'!G24+'Чичерина 8'!G24+'Чичерина 10'!G24+'Чичерина 16 к. 1'!G24+'пер.Чичерина 24'!G24+'пер. Чичерина 28'!G24+'Калинина 12'!G24+'Калинина 18'!G24+'Калинина 23'!G24+'Пионерская 9'!G24+'Высокая 4'!G24+'Пухова 15'!G24+'Пухова 21'!G24+'Пухова 14'!G24+'Пухова 17'!G24+'Калинина 4'!G24+'Пионерская 18'!G24+'Чичерина 12 к.1'!G24+'Телевизионная 6 к.1'!G25+'Пионерская 26 а'!G24+'Пионерская 2'!G24+'Телевизионная 2 к.1'!G24+'Чичерина 16'!G24+'Чичерина 22'!G24+'Чичерина 17'!G24+'Ленина 68,8'!G24+'Ленина 67'!G24+'Огарева 20'!G24+'Пролетарская 40'!G24+'Чижевского 4'!G24+'Билибина 10'!G24+'Билибина 26'!G24+'Билибина 28'!G24+'Ленина 61.5'!G24</f>
        <v>-88872.780000000013</v>
      </c>
    </row>
    <row r="24" spans="1:22" ht="14.25" customHeight="1" x14ac:dyDescent="0.2">
      <c r="A24" s="30" t="s">
        <v>29</v>
      </c>
      <c r="B24" s="30" t="s">
        <v>30</v>
      </c>
      <c r="C24" s="31">
        <v>0.81</v>
      </c>
      <c r="D24" s="30">
        <v>0</v>
      </c>
      <c r="E24" s="30">
        <v>0</v>
      </c>
      <c r="F24" s="30">
        <v>0</v>
      </c>
      <c r="G24" s="30">
        <f t="shared" si="0"/>
        <v>0</v>
      </c>
      <c r="Q24" s="80">
        <f>D24+'Пионерская 16'!D25+'Пионерская 1318'!D25+'Багговута 12'!D25+'Пионерская 15'!D24+'Социалистическая 3'!D25+'Социалистическая 4'!D25+'Социалистическая 6'!D25+'Социалистическая 6 к.1'!D25+'Социалистическая 9'!D25+'Социалистическая 12'!D25+'Телевизионная 2'!D25+'Телевизионная 4'!D25+'Чичерина 7а'!D25+'Чичерина 8'!D25+'Чичерина 10'!D25+'Чичерина 16 к. 1'!D25+'пер.Чичерина 24'!D25+'пер. Чичерина 28'!D25+'Калинина 12'!D25+'Калинина 18'!D25+'Калинина 23'!D25+'Пионерская 9'!D25+'Высокая 4'!D25+'Пухова 15'!D25+'Пухова 21'!D25+'Пухова 14'!D25+'Пухова 17'!D25+'Калинина 4'!D25+'Пионерская 18'!D25+'Чичерина 12 к.1'!D25+'Телевизионная 6 к.1'!D26+'Пионерская 26 а'!D25+'Пионерская 2'!D25+'Телевизионная 2 к.1'!D25+'Чичерина 16'!D25+'Чичерина 22'!D25+'Чичерина 17'!D25+'Ленина 68,8'!D25+'Ленина 67'!D25+'Огарева 20'!D25+'Пролетарская 40'!D25+'Чижевского 4'!D25+'Билибина 10'!D25+'Билибина 26'!D25+'Билибина 28'!D25+'Ленина 61.5'!D25</f>
        <v>63533.13</v>
      </c>
      <c r="R24" s="80">
        <f>E24+'Пионерская 16'!E25+'Пионерская 1318'!E25+'Багговута 12'!E25+'Пионерская 15'!E24+'Социалистическая 3'!E25+'Социалистическая 4'!E25+'Социалистическая 6'!E25+'Социалистическая 6 к.1'!E25+'Социалистическая 9'!E25+'Социалистическая 12'!E25+'Телевизионная 2'!E25+'Телевизионная 4'!E25+'Чичерина 7а'!E25+'Чичерина 8'!E25+'Чичерина 10'!E25+'Чичерина 16 к. 1'!E25+'пер.Чичерина 24'!E25+'пер. Чичерина 28'!E25+'Калинина 12'!E25+'Калинина 18'!E25+'Калинина 23'!E25+'Пионерская 9'!E25+'Высокая 4'!E25+'Пухова 15'!E25+'Пухова 21'!E25+'Пухова 14'!E25+'Пухова 17'!E25+'Калинина 4'!E25+'Пионерская 18'!E25+'Чичерина 12 к.1'!E25+'Телевизионная 6 к.1'!E26+'Пионерская 26 а'!E25+'Пионерская 2'!E25+'Телевизионная 2 к.1'!E25+'Чичерина 16'!E25+'Чичерина 22'!E25+'Чичерина 17'!E25+'Ленина 68,8'!E25+'Ленина 67'!E25+'Огарева 20'!E25+'Пролетарская 40'!E25+'Чижевского 4'!E25+'Билибина 10'!E25+'Билибина 26'!E25+'Билибина 28'!E25+'Ленина 61.5'!E25</f>
        <v>61748.34</v>
      </c>
      <c r="S24" s="80">
        <f>F24+'Пионерская 16'!F25+'Пионерская 1318'!F25+'Багговута 12'!F25+'Пионерская 15'!F24+'Социалистическая 3'!F25+'Социалистическая 4'!F25+'Социалистическая 6'!F25+'Социалистическая 6 к.1'!F25+'Социалистическая 9'!F25+'Социалистическая 12'!F25+'Телевизионная 2'!F25+'Телевизионная 4'!F25+'Чичерина 7а'!F25+'Чичерина 8'!F25+'Чичерина 10'!F25+'Чичерина 16 к. 1'!F25+'пер.Чичерина 24'!F25+'пер. Чичерина 28'!F25+'Калинина 12'!F25+'Калинина 18'!F25+'Калинина 23'!F25+'Пионерская 9'!F25+'Высокая 4'!F25+'Пухова 15'!F25+'Пухова 21'!F25+'Пухова 14'!F25+'Пухова 17'!F25+'Калинина 4'!F25+'Пионерская 18'!F25+'Чичерина 12 к.1'!F25+'Телевизионная 6 к.1'!F26+'Пионерская 26 а'!F25+'Пионерская 2'!F25+'Телевизионная 2 к.1'!F25+'Чичерина 16'!F25+'Чичерина 22'!F25+'Чичерина 17'!F25+'Ленина 68,8'!F25+'Ленина 67'!F25+'Огарева 20'!F25+'Пролетарская 40'!F25+'Чижевского 4'!F25+'Билибина 10'!F25+'Билибина 26'!F25+'Билибина 28'!F25+'Ленина 61.5'!F25</f>
        <v>35802.239999999998</v>
      </c>
      <c r="T24" s="80">
        <f>G24+'Пионерская 16'!G25+'Пионерская 1318'!G25+'Багговута 12'!G25+'Пионерская 15'!G24+'Социалистическая 3'!G25+'Социалистическая 4'!G25+'Социалистическая 6'!G25+'Социалистическая 6 к.1'!G25+'Социалистическая 9'!G25+'Социалистическая 12'!G25+'Телевизионная 2'!G25+'Телевизионная 4'!G25+'Чичерина 7а'!G25+'Чичерина 8'!G25+'Чичерина 10'!G25+'Чичерина 16 к. 1'!G25+'пер.Чичерина 24'!G25+'пер. Чичерина 28'!G25+'Калинина 12'!G25+'Калинина 18'!G25+'Калинина 23'!G25+'Пионерская 9'!G25+'Высокая 4'!G25+'Пухова 15'!G25+'Пухова 21'!G25+'Пухова 14'!G25+'Пухова 17'!G25+'Калинина 4'!G25+'Пионерская 18'!G25+'Чичерина 12 к.1'!G25+'Телевизионная 6 к.1'!G26+'Пионерская 26 а'!G25+'Пионерская 2'!G25+'Телевизионная 2 к.1'!G25+'Чичерина 16'!G25+'Чичерина 22'!G25+'Чичерина 17'!G25+'Ленина 68,8'!G25+'Ленина 67'!G25+'Огарева 20'!G25+'Пролетарская 40'!G25+'Чижевского 4'!G25+'Билибина 10'!G25+'Билибина 26'!G25+'Билибина 28'!G25+'Ленина 61.5'!G25</f>
        <v>-1784.7899999999972</v>
      </c>
    </row>
    <row r="25" spans="1:22" x14ac:dyDescent="0.2">
      <c r="A25" s="30" t="s">
        <v>31</v>
      </c>
      <c r="B25" s="30" t="s">
        <v>162</v>
      </c>
      <c r="C25" s="31">
        <v>1.61</v>
      </c>
      <c r="D25" s="30">
        <v>46737</v>
      </c>
      <c r="E25" s="30">
        <v>45425.52</v>
      </c>
      <c r="F25" s="84">
        <f>G40</f>
        <v>77289.899999999994</v>
      </c>
      <c r="G25" s="30">
        <f t="shared" si="0"/>
        <v>-1311.4800000000032</v>
      </c>
      <c r="Q25" s="80">
        <f>D25+'Пионерская 16'!D26+'Пионерская 1318'!D26+'Багговута 12'!D26+'Пионерская 15'!D25+'Социалистическая 3'!D26+'Социалистическая 4'!D26+'Социалистическая 6'!D26+'Социалистическая 6 к.1'!D26+'Социалистическая 9'!D26+'Социалистическая 12'!D26+'Телевизионная 2'!D26+'Телевизионная 4'!D26+'Чичерина 7а'!D26+'Чичерина 8'!D26+'Чичерина 10'!D26+'Чичерина 16 к. 1'!D26+'пер.Чичерина 24'!D26+'пер. Чичерина 28'!D26+'Калинина 12'!D26+'Калинина 18'!D26+'Калинина 23'!D26+'Пионерская 9'!D26+'Высокая 4'!D26+'Пухова 15'!D26+'Пухова 21'!D26+'Пухова 14'!D26+'Пухова 17'!D26+'Калинина 4'!D26+'Пионерская 18'!D26+'Чичерина 12 к.1'!D26+'Телевизионная 6 к.1'!D27+'Пионерская 26 а'!D26+'Пионерская 2'!D26+'Телевизионная 2 к.1'!D26+'Чичерина 16'!D26+'Чичерина 22'!D26+'Чичерина 17'!D26+'Ленина 68,8'!D26+'Ленина 67'!D26+'Огарева 20'!D26+'Пролетарская 40'!D26+'Чижевского 4'!D26+'Билибина 10'!D26+'Билибина 26'!D26+'Билибина 28'!D26+'Ленина 61.5'!D26</f>
        <v>2107311.62</v>
      </c>
      <c r="R25" s="80">
        <f>E25+'Пионерская 16'!E26+'Пионерская 1318'!E26+'Багговута 12'!E26+'Пионерская 15'!E25+'Социалистическая 3'!E26+'Социалистическая 4'!E26+'Социалистическая 6'!E26+'Социалистическая 6 к.1'!E26+'Социалистическая 9'!E26+'Социалистическая 12'!E26+'Телевизионная 2'!E26+'Телевизионная 4'!E26+'Чичерина 7а'!E26+'Чичерина 8'!E26+'Чичерина 10'!E26+'Чичерина 16 к. 1'!E26+'пер.Чичерина 24'!E26+'пер. Чичерина 28'!E26+'Калинина 12'!E26+'Калинина 18'!E26+'Калинина 23'!E26+'Пионерская 9'!E26+'Высокая 4'!E26+'Пухова 15'!E26+'Пухова 21'!E26+'Пухова 14'!E26+'Пухова 17'!E26+'Калинина 4'!E26+'Пионерская 18'!E26+'Чичерина 12 к.1'!E26+'Телевизионная 6 к.1'!E27+'Пионерская 26 а'!E26+'Пионерская 2'!E26+'Телевизионная 2 к.1'!E26+'Чичерина 16'!E26+'Чичерина 22'!E26+'Чичерина 17'!E26+'Ленина 68,8'!E26+'Ленина 67'!E26+'Огарева 20'!E26+'Пролетарская 40'!E26+'Чижевского 4'!E26+'Билибина 10'!E26+'Билибина 26'!E26+'Билибина 28'!E26+'Ленина 61.5'!E26</f>
        <v>2099981.7800000003</v>
      </c>
      <c r="S25" s="80">
        <f>F25+'Пионерская 16'!F26+'Пионерская 1318'!F26+'Багговута 12'!F26+'Пионерская 15'!F25+'Социалистическая 3'!F26+'Социалистическая 4'!F26+'Социалистическая 6'!F26+'Социалистическая 6 к.1'!F26+'Социалистическая 9'!F26+'Социалистическая 12'!F26+'Телевизионная 2'!F26+'Телевизионная 4'!F26+'Чичерина 7а'!F26+'Чичерина 8'!F26+'Чичерина 10'!F26+'Чичерина 16 к. 1'!F26+'пер.Чичерина 24'!F26+'пер. Чичерина 28'!F26+'Калинина 12'!F26+'Калинина 18'!F26+'Калинина 23'!F26+'Пионерская 9'!F26+'Высокая 4'!F26+'Пухова 15'!F26+'Пухова 21'!F26+'Пухова 14'!F26+'Пухова 17'!F26+'Калинина 4'!F26+'Пионерская 18'!F26+'Чичерина 12 к.1'!F26+'Телевизионная 6 к.1'!F27+'Пионерская 26 а'!F26+'Пионерская 2'!F26+'Телевизионная 2 к.1'!F26+'Чичерина 16'!F26+'Чичерина 22'!F26+'Чичерина 17'!F26+'Ленина 68,8'!F26+'Ленина 67'!F26+'Огарева 20'!F26+'Пролетарская 40'!F26+'Чижевского 4'!F26+'Билибина 10'!F26+'Билибина 26'!F26+'Билибина 28'!F26+'Ленина 61.5'!F26</f>
        <v>2083980.7199999993</v>
      </c>
      <c r="T25" s="80">
        <f>G25+'Пионерская 16'!G26+'Пионерская 1318'!G26+'Багговута 12'!G26+'Пионерская 15'!G25+'Социалистическая 3'!G26+'Социалистическая 4'!G26+'Социалистическая 6'!G26+'Социалистическая 6 к.1'!G26+'Социалистическая 9'!G26+'Социалистическая 12'!G26+'Телевизионная 2'!G26+'Телевизионная 4'!G26+'Чичерина 7а'!G26+'Чичерина 8'!G26+'Чичерина 10'!G26+'Чичерина 16 к. 1'!G26+'пер.Чичерина 24'!G26+'пер. Чичерина 28'!G26+'Калинина 12'!G26+'Калинина 18'!G26+'Калинина 23'!G26+'Пионерская 9'!G26+'Высокая 4'!G26+'Пухова 15'!G26+'Пухова 21'!G26+'Пухова 14'!G26+'Пухова 17'!G26+'Калинина 4'!G26+'Пионерская 18'!G26+'Чичерина 12 к.1'!G26+'Телевизионная 6 к.1'!G27+'Пионерская 26 а'!G26+'Пионерская 2'!G26+'Телевизионная 2 к.1'!G26+'Чичерина 16'!G26+'Чичерина 22'!G26+'Чичерина 17'!G26+'Ленина 68,8'!G26+'Ленина 67'!G26+'Огарева 20'!G26+'Пролетарская 40'!G26+'Чижевского 4'!G26+'Билибина 10'!G26+'Билибина 26'!G26+'Билибина 28'!G26+'Ленина 61.5'!G26</f>
        <v>-7329.8400000000256</v>
      </c>
    </row>
    <row r="26" spans="1:22" ht="24.75" customHeight="1" x14ac:dyDescent="0.2">
      <c r="A26" s="30" t="s">
        <v>33</v>
      </c>
      <c r="B26" s="30" t="s">
        <v>34</v>
      </c>
      <c r="C26" s="31">
        <v>0</v>
      </c>
      <c r="D26" s="30">
        <v>0</v>
      </c>
      <c r="E26" s="30">
        <v>28.41</v>
      </c>
      <c r="F26" s="30">
        <v>0</v>
      </c>
      <c r="G26" s="30">
        <f t="shared" si="0"/>
        <v>28.41</v>
      </c>
      <c r="Q26" s="80">
        <f>D26+'Пионерская 16'!D27+'Пионерская 1318'!D27+'Багговута 12'!D27+'Пионерская 15'!D26+'Социалистическая 3'!D27+'Социалистическая 4'!D27+'Социалистическая 6'!D27+'Социалистическая 6 к.1'!D27+'Социалистическая 9'!D27+'Социалистическая 12'!D27+'Телевизионная 2'!D27+'Телевизионная 4'!D27+'Чичерина 7а'!D27+'Чичерина 8'!D27+'Чичерина 10'!D27+'Чичерина 16 к. 1'!D27+'пер.Чичерина 24'!D27+'пер. Чичерина 28'!D27+'Калинина 12'!D27+'Калинина 18'!D27+'Калинина 23'!D27+'Пионерская 9'!D27+'Высокая 4'!D27+'Пухова 15'!D27+'Пухова 21'!D27+'Пухова 14'!D27+'Пухова 17'!D27+'Калинина 4'!D27+'Пионерская 18'!D27+'Чичерина 12 к.1'!D27+'Телевизионная 6 к.1'!D28+'Пионерская 26 а'!D27+'Пионерская 2'!D27+'Телевизионная 2 к.1'!D27+'Чичерина 16'!D27+'Чичерина 22'!D27+'Чичерина 17'!D27+'Ленина 68,8'!D27+'Ленина 67'!D27+'Огарева 20'!D27+'Пролетарская 40'!D27+'Чижевского 4'!D27+'Билибина 10'!D27+'Билибина 26'!D27+'Билибина 28'!D27+'Ленина 61.5'!D27</f>
        <v>1499998.0100000002</v>
      </c>
      <c r="R26" s="80">
        <f>E26+'Пионерская 16'!E27+'Пионерская 1318'!E27+'Багговута 12'!E27+'Пионерская 15'!E26+'Социалистическая 3'!E27+'Социалистическая 4'!E27+'Социалистическая 6'!E27+'Социалистическая 6 к.1'!E27+'Социалистическая 9'!E27+'Социалистическая 12'!E27+'Телевизионная 2'!E27+'Телевизионная 4'!E27+'Чичерина 7а'!E27+'Чичерина 8'!E27+'Чичерина 10'!E27+'Чичерина 16 к. 1'!E27+'пер.Чичерина 24'!E27+'пер. Чичерина 28'!E27+'Калинина 12'!E27+'Калинина 18'!E27+'Калинина 23'!E27+'Пионерская 9'!E27+'Высокая 4'!E27+'Пухова 15'!E27+'Пухова 21'!E27+'Пухова 14'!E27+'Пухова 17'!E27+'Калинина 4'!E27+'Пионерская 18'!E27+'Чичерина 12 к.1'!E27+'Телевизионная 6 к.1'!E28+'Пионерская 26 а'!E27+'Пионерская 2'!E27+'Телевизионная 2 к.1'!E27+'Чичерина 16'!E27+'Чичерина 22'!E27+'Чичерина 17'!E27+'Ленина 68,8'!E27+'Ленина 67'!E27+'Огарева 20'!E27+'Пролетарская 40'!E27+'Чижевского 4'!E27+'Билибина 10'!E27+'Билибина 26'!E27+'Билибина 28'!E27+'Ленина 61.5'!E27</f>
        <v>1474425.34</v>
      </c>
      <c r="S26" s="80">
        <f>F26+'Пионерская 16'!F27+'Пионерская 1318'!F27+'Багговута 12'!F27+'Пионерская 15'!F26+'Социалистическая 3'!F27+'Социалистическая 4'!F27+'Социалистическая 6'!F27+'Социалистическая 6 к.1'!F27+'Социалистическая 9'!F27+'Социалистическая 12'!F27+'Телевизионная 2'!F27+'Телевизионная 4'!F27+'Чичерина 7а'!F27+'Чичерина 8'!F27+'Чичерина 10'!F27+'Чичерина 16 к. 1'!F27+'пер.Чичерина 24'!F27+'пер. Чичерина 28'!F27+'Калинина 12'!F27+'Калинина 18'!F27+'Калинина 23'!F27+'Пионерская 9'!F27+'Высокая 4'!F27+'Пухова 15'!F27+'Пухова 21'!F27+'Пухова 14'!F27+'Пухова 17'!F27+'Калинина 4'!F27+'Пионерская 18'!F27+'Чичерина 12 к.1'!F27+'Телевизионная 6 к.1'!F28+'Пионерская 26 а'!F27+'Пионерская 2'!F27+'Телевизионная 2 к.1'!F27+'Чичерина 16'!F27+'Чичерина 22'!F27+'Чичерина 17'!F27+'Ленина 68,8'!F27+'Ленина 67'!F27+'Огарева 20'!F27+'Пролетарская 40'!F27+'Чижевского 4'!F27+'Билибина 10'!F27+'Билибина 26'!F27+'Билибина 28'!F27+'Ленина 61.5'!F27</f>
        <v>1056770.94</v>
      </c>
      <c r="T26" s="80">
        <f>G26+'Пионерская 16'!G27+'Пионерская 1318'!G27+'Багговута 12'!G27+'Пионерская 15'!G26+'Социалистическая 3'!G27+'Социалистическая 4'!G27+'Социалистическая 6'!G27+'Социалистическая 6 к.1'!G27+'Социалистическая 9'!G27+'Социалистическая 12'!G27+'Телевизионная 2'!G27+'Телевизионная 4'!G27+'Чичерина 7а'!G27+'Чичерина 8'!G27+'Чичерина 10'!G27+'Чичерина 16 к. 1'!G27+'пер.Чичерина 24'!G27+'пер. Чичерина 28'!G27+'Калинина 12'!G27+'Калинина 18'!G27+'Калинина 23'!G27+'Пионерская 9'!G27+'Высокая 4'!G27+'Пухова 15'!G27+'Пухова 21'!G27+'Пухова 14'!G27+'Пухова 17'!G27+'Калинина 4'!G27+'Пионерская 18'!G27+'Чичерина 12 к.1'!G27+'Телевизионная 6 к.1'!G28+'Пионерская 26 а'!G27+'Пионерская 2'!G27+'Телевизионная 2 к.1'!G27+'Чичерина 16'!G27+'Чичерина 22'!G27+'Чичерина 17'!G27+'Ленина 68,8'!G27+'Ленина 67'!G27+'Огарева 20'!G27+'Пролетарская 40'!G27+'Чижевского 4'!G27+'Билибина 10'!G27+'Билибина 26'!G27+'Билибина 28'!G27+'Ленина 61.5'!G27</f>
        <v>-25572.670000000031</v>
      </c>
    </row>
    <row r="27" spans="1:22" ht="15" customHeight="1" x14ac:dyDescent="0.2">
      <c r="A27" s="30" t="s">
        <v>35</v>
      </c>
      <c r="B27" s="30" t="s">
        <v>36</v>
      </c>
      <c r="C27" s="31">
        <f>SUM(C28:C31)</f>
        <v>1883.36</v>
      </c>
      <c r="D27" s="30">
        <f>SUM(D28:D31)</f>
        <v>1326338.31</v>
      </c>
      <c r="E27" s="30">
        <f>SUM(E28:E31)</f>
        <v>1217898.99</v>
      </c>
      <c r="F27" s="30">
        <f t="shared" ref="F27:G27" si="2">SUM(F28:F31)</f>
        <v>1326327.7000000002</v>
      </c>
      <c r="G27" s="30">
        <f t="shared" si="2"/>
        <v>-108439.32000000005</v>
      </c>
      <c r="Q27" s="80">
        <f>D27+'Пионерская 16'!D28+'Пионерская 1318'!D28+'Багговута 12'!D28+'Пионерская 15'!D27+'Социалистическая 3'!D28+'Социалистическая 4'!D28+'Социалистическая 6'!D28+'Социалистическая 6 к.1'!D28+'Социалистическая 9'!D28+'Социалистическая 12'!D28+'Телевизионная 2'!D28+'Телевизионная 4'!D28+'Чичерина 7а'!D28+'Чичерина 8'!D28+'Чичерина 10'!D28+'Чичерина 16 к. 1'!D28+'пер.Чичерина 24'!D28+'пер. Чичерина 28'!D28+'Калинина 12'!D28+'Калинина 18'!D28+'Калинина 23'!D28+'Пионерская 9'!D28+'Высокая 4'!D28+'Пухова 15'!D28+'Пухова 21'!D28+'Пухова 14'!D28+'Пухова 17'!D28+'Калинина 4'!D28+'Пионерская 18'!D28+'Чичерина 12 к.1'!D28+'Телевизионная 6 к.1'!D29+'Пионерская 26 а'!D28+'Пионерская 2'!D28+'Телевизионная 2 к.1'!D28+'Чичерина 16'!D28+'Чичерина 22'!D28+'Чичерина 17'!D28+'Ленина 68,8'!D28+'Ленина 67'!D28+'Огарева 20'!D28+'Пролетарская 40'!D28+'Чижевского 4'!D28+'Билибина 10'!D28+'Билибина 26'!D28+'Билибина 28'!D28+'Ленина 61.5'!D28</f>
        <v>49825600.109999999</v>
      </c>
      <c r="R27" s="80">
        <f>E27+'Пионерская 16'!E28+'Пионерская 1318'!E28+'Багговута 12'!E28+'Пионерская 15'!E27+'Социалистическая 3'!E28+'Социалистическая 4'!E28+'Социалистическая 6'!E28+'Социалистическая 6 к.1'!E28+'Социалистическая 9'!E28+'Социалистическая 12'!E28+'Телевизионная 2'!E28+'Телевизионная 4'!E28+'Чичерина 7а'!E28+'Чичерина 8'!E28+'Чичерина 10'!E28+'Чичерина 16 к. 1'!E28+'пер.Чичерина 24'!E28+'пер. Чичерина 28'!E28+'Калинина 12'!E28+'Калинина 18'!E28+'Калинина 23'!E28+'Пионерская 9'!E28+'Высокая 4'!E28+'Пухова 15'!E28+'Пухова 21'!E28+'Пухова 14'!E28+'Пухова 17'!E28+'Калинина 4'!E28+'Пионерская 18'!E28+'Чичерина 12 к.1'!E28+'Телевизионная 6 к.1'!E29+'Пионерская 26 а'!E28+'Пионерская 2'!E28+'Телевизионная 2 к.1'!E28+'Чичерина 16'!E28+'Чичерина 22'!E28+'Чичерина 17'!E28+'Ленина 68,8'!E28+'Ленина 67'!E28+'Огарева 20'!E28+'Пролетарская 40'!E28+'Чижевского 4'!E28+'Билибина 10'!E28+'Билибина 26'!E28+'Билибина 28'!E28+'Ленина 61.5'!E28</f>
        <v>47958692.810000002</v>
      </c>
      <c r="S27" s="80">
        <f>F27+'Пионерская 16'!F28+'Пионерская 1318'!F28+'Багговута 12'!F28+'Пионерская 15'!F27+'Социалистическая 3'!F28+'Социалистическая 4'!F28+'Социалистическая 6'!F28+'Социалистическая 6 к.1'!F28+'Социалистическая 9'!F28+'Социалистическая 12'!F28+'Телевизионная 2'!F28+'Телевизионная 4'!F28+'Чичерина 7а'!F28+'Чичерина 8'!F28+'Чичерина 10'!F28+'Чичерина 16 к. 1'!F28+'пер.Чичерина 24'!F28+'пер. Чичерина 28'!F28+'Калинина 12'!F28+'Калинина 18'!F28+'Калинина 23'!F28+'Пионерская 9'!F28+'Высокая 4'!F28+'Пухова 15'!F28+'Пухова 21'!F28+'Пухова 14'!F28+'Пухова 17'!F28+'Калинина 4'!F28+'Пионерская 18'!F28+'Чичерина 12 к.1'!F28+'Телевизионная 6 к.1'!F29+'Пионерская 26 а'!F28+'Пионерская 2'!F28+'Телевизионная 2 к.1'!F28+'Чичерина 16'!F28+'Чичерина 22'!F28+'Чичерина 17'!F28+'Ленина 68,8'!F28+'Ленина 67'!F28+'Огарева 20'!F28+'Пролетарская 40'!F28+'Чижевского 4'!F28+'Билибина 10'!F28+'Билибина 26'!F28+'Билибина 28'!F28+'Ленина 61.5'!F28</f>
        <v>49609629.579523809</v>
      </c>
      <c r="T27" s="80">
        <f>G27+'Пионерская 16'!G28+'Пионерская 1318'!G28+'Багговута 12'!G28+'Пионерская 15'!G27+'Социалистическая 3'!G28+'Социалистическая 4'!G28+'Социалистическая 6'!G28+'Социалистическая 6 к.1'!G28+'Социалистическая 9'!G28+'Социалистическая 12'!G28+'Телевизионная 2'!G28+'Телевизионная 4'!G28+'Чичерина 7а'!G28+'Чичерина 8'!G28+'Чичерина 10'!G28+'Чичерина 16 к. 1'!G28+'пер.Чичерина 24'!G28+'пер. Чичерина 28'!G28+'Калинина 12'!G28+'Калинина 18'!G28+'Калинина 23'!G28+'Пионерская 9'!G28+'Высокая 4'!G28+'Пухова 15'!G28+'Пухова 21'!G28+'Пухова 14'!G28+'Пухова 17'!G28+'Калинина 4'!G28+'Пионерская 18'!G28+'Чичерина 12 к.1'!G28+'Телевизионная 6 к.1'!G29+'Пионерская 26 а'!G28+'Пионерская 2'!G28+'Телевизионная 2 к.1'!G28+'Чичерина 16'!G28+'Чичерина 22'!G28+'Чичерина 17'!G28+'Ленина 68,8'!G28+'Ленина 67'!G28+'Огарева 20'!G28+'Пролетарская 40'!G28+'Чижевского 4'!G28+'Билибина 10'!G28+'Билибина 26'!G28+'Билибина 28'!G28+'Ленина 61.5'!G28</f>
        <v>-1866907.3000000003</v>
      </c>
    </row>
    <row r="28" spans="1:22" x14ac:dyDescent="0.2">
      <c r="A28" s="30" t="s">
        <v>37</v>
      </c>
      <c r="B28" s="30" t="s">
        <v>130</v>
      </c>
      <c r="C28" s="18">
        <v>3.51</v>
      </c>
      <c r="D28" s="30">
        <v>6993.12</v>
      </c>
      <c r="E28" s="30">
        <v>7202.35</v>
      </c>
      <c r="F28" s="30">
        <v>6982.51</v>
      </c>
      <c r="G28" s="30">
        <f>E28-D28</f>
        <v>209.23000000000047</v>
      </c>
      <c r="Q28" s="80">
        <f>D28+'Пионерская 16'!D29+'Пионерская 1318'!D29+'Багговута 12'!D29+'Пионерская 15'!D28+'Социалистическая 3'!D29+'Социалистическая 4'!D29+'Социалистическая 6'!D29+'Социалистическая 6 к.1'!D29+'Социалистическая 9'!D29+'Социалистическая 12'!D29+'Телевизионная 2'!D29+'Телевизионная 4'!D29+'Чичерина 7а'!D29+'Чичерина 8'!D29+'Чичерина 10'!D29+'Чичерина 16 к. 1'!D29+'пер.Чичерина 24'!D29+'пер. Чичерина 28'!D29+'Калинина 12'!D29+'Калинина 18'!D29+'Калинина 23'!D29+'Пионерская 9'!D29+'Высокая 4'!D29+'Пухова 15'!D29+'Пухова 21'!D29+'Пухова 14'!D29+'Пухова 17'!D29+'Калинина 4'!D29+'Пионерская 18'!D29+'Чичерина 12 к.1'!D29+'Телевизионная 6 к.1'!D30+'Пионерская 26 а'!D29+'Пионерская 2'!D29+'Телевизионная 2 к.1'!D29+'Чичерина 16'!D29+'Чичерина 22'!D29+'Чичерина 17'!D29+'Ленина 68,8'!D29+'Ленина 67'!D29+'Огарева 20'!D29+'Пролетарская 40'!D29+'Чижевского 4'!D29+'Билибина 10'!D29+'Билибина 26'!D29+'Билибина 28'!D29+'Ленина 61.5'!D29</f>
        <v>1710816.55</v>
      </c>
      <c r="R28" s="80">
        <f>E28+'Пионерская 16'!E29+'Пионерская 1318'!E29+'Багговута 12'!E29+'Пионерская 15'!E28+'Социалистическая 3'!E29+'Социалистическая 4'!E29+'Социалистическая 6'!E29+'Социалистическая 6 к.1'!E29+'Социалистическая 9'!E29+'Социалистическая 12'!E29+'Телевизионная 2'!E29+'Телевизионная 4'!E29+'Чичерина 7а'!E29+'Чичерина 8'!E29+'Чичерина 10'!E29+'Чичерина 16 к. 1'!E29+'пер.Чичерина 24'!E29+'пер. Чичерина 28'!E29+'Калинина 12'!E29+'Калинина 18'!E29+'Калинина 23'!E29+'Пионерская 9'!E29+'Высокая 4'!E29+'Пухова 15'!E29+'Пухова 21'!E29+'Пухова 14'!E29+'Пухова 17'!E29+'Калинина 4'!E29+'Пионерская 18'!E29+'Чичерина 12 к.1'!E29+'Телевизионная 6 к.1'!E30+'Пионерская 26 а'!E29+'Пионерская 2'!E29+'Телевизионная 2 к.1'!E29+'Чичерина 16'!E29+'Чичерина 22'!E29+'Чичерина 17'!E29+'Ленина 68,8'!E29+'Ленина 67'!E29+'Огарева 20'!E29+'Пролетарская 40'!E29+'Чижевского 4'!E29+'Билибина 10'!E29+'Билибина 26'!E29+'Билибина 28'!E29+'Ленина 61.5'!E29</f>
        <v>1638926.3299999996</v>
      </c>
      <c r="S28" s="80">
        <f>F28+'Пионерская 16'!F29+'Пионерская 1318'!F29+'Багговута 12'!F29+'Пионерская 15'!F28+'Социалистическая 3'!F29+'Социалистическая 4'!F29+'Социалистическая 6'!F29+'Социалистическая 6 к.1'!F29+'Социалистическая 9'!F29+'Социалистическая 12'!F29+'Телевизионная 2'!F29+'Телевизионная 4'!F29+'Чичерина 7а'!F29+'Чичерина 8'!F29+'Чичерина 10'!F29+'Чичерина 16 к. 1'!F29+'пер.Чичерина 24'!F29+'пер. Чичерина 28'!F29+'Калинина 12'!F29+'Калинина 18'!F29+'Калинина 23'!F29+'Пионерская 9'!F29+'Высокая 4'!F29+'Пухова 15'!F29+'Пухова 21'!F29+'Пухова 14'!F29+'Пухова 17'!F29+'Калинина 4'!F29+'Пионерская 18'!F29+'Чичерина 12 к.1'!F29+'Телевизионная 6 к.1'!F30+'Пионерская 26 а'!F29+'Пионерская 2'!F29+'Телевизионная 2 к.1'!F29+'Чичерина 16'!F29+'Чичерина 22'!F29+'Чичерина 17'!F29+'Ленина 68,8'!F29+'Ленина 67'!F29+'Огарева 20'!F29+'Пролетарская 40'!F29+'Чижевского 4'!F29+'Билибина 10'!F29+'Билибина 26'!F29+'Билибина 28'!F29+'Ленина 61.5'!F29</f>
        <v>1700310.5499999998</v>
      </c>
      <c r="T28" s="80">
        <f>G28+'Пионерская 16'!G29+'Пионерская 1318'!G29+'Багговута 12'!G29+'Пионерская 15'!G28+'Социалистическая 3'!G29+'Социалистическая 4'!G29+'Социалистическая 6'!G29+'Социалистическая 6 к.1'!G29+'Социалистическая 9'!G29+'Социалистическая 12'!G29+'Телевизионная 2'!G29+'Телевизионная 4'!G29+'Чичерина 7а'!G29+'Чичерина 8'!G29+'Чичерина 10'!G29+'Чичерина 16 к. 1'!G29+'пер.Чичерина 24'!G29+'пер. Чичерина 28'!G29+'Калинина 12'!G29+'Калинина 18'!G29+'Калинина 23'!G29+'Пионерская 9'!G29+'Высокая 4'!G29+'Пухова 15'!G29+'Пухова 21'!G29+'Пухова 14'!G29+'Пухова 17'!G29+'Калинина 4'!G29+'Пионерская 18'!G29+'Чичерина 12 к.1'!G29+'Телевизионная 6 к.1'!G30+'Пионерская 26 а'!G29+'Пионерская 2'!G29+'Телевизионная 2 к.1'!G29+'Чичерина 16'!G29+'Чичерина 22'!G29+'Чичерина 17'!G29+'Ленина 68,8'!G29+'Ленина 67'!G29+'Огарева 20'!G29+'Пролетарская 40'!G29+'Чижевского 4'!G29+'Билибина 10'!G29+'Билибина 26'!G29+'Билибина 28'!G29+'Ленина 61.5'!G29</f>
        <v>-71890.220000000045</v>
      </c>
    </row>
    <row r="29" spans="1:22" ht="14.25" customHeight="1" x14ac:dyDescent="0.2">
      <c r="A29" s="30" t="s">
        <v>39</v>
      </c>
      <c r="B29" s="30" t="s">
        <v>38</v>
      </c>
      <c r="C29" s="18">
        <v>20.68</v>
      </c>
      <c r="D29" s="30">
        <v>218223.35</v>
      </c>
      <c r="E29" s="30">
        <v>197196.58</v>
      </c>
      <c r="F29" s="30">
        <f>D29</f>
        <v>218223.35</v>
      </c>
      <c r="G29" s="30">
        <f>E29-D29</f>
        <v>-21026.770000000019</v>
      </c>
      <c r="Q29" s="80">
        <f>D29+'Пионерская 16'!D30+'Пионерская 1318'!D30+'Багговута 12'!D30+'Пионерская 15'!D29+'Социалистическая 3'!D30+'Социалистическая 4'!D30+'Социалистическая 6'!D30+'Социалистическая 6 к.1'!D30+'Социалистическая 9'!D30+'Социалистическая 12'!D30+'Телевизионная 2'!D30+'Телевизионная 4'!D30+'Чичерина 7а'!D30+'Чичерина 8'!D30+'Чичерина 10'!D30+'Чичерина 16 к. 1'!D30+'пер.Чичерина 24'!D30+'пер. Чичерина 28'!D30+'Калинина 12'!D30+'Калинина 18'!D30+'Калинина 23'!D30+'Пионерская 9'!D30+'Высокая 4'!D30+'Пухова 15'!D30+'Пухова 21'!D30+'Пухова 14'!D30+'Пухова 17'!D30+'Калинина 4'!D30+'Пионерская 18'!D30+'Чичерина 12 к.1'!D30+'Телевизионная 6 к.1'!D31+'Пионерская 26 а'!D30+'Пионерская 2'!D30+'Телевизионная 2 к.1'!D30+'Чичерина 16'!D30+'Чичерина 22'!D30+'Чичерина 17'!D30+'Ленина 68,8'!D30+'Ленина 67'!D30+'Огарева 20'!D30+'Пролетарская 40'!D30+'Чижевского 4'!D30+'Билибина 10'!D30+'Билибина 26'!D30+'Билибина 28'!D30+'Ленина 61.5'!D30</f>
        <v>10976539.480000004</v>
      </c>
      <c r="R29" s="80">
        <f>E29+'Пионерская 16'!E30+'Пионерская 1318'!E30+'Багговута 12'!E30+'Пионерская 15'!E29+'Социалистическая 3'!E30+'Социалистическая 4'!E30+'Социалистическая 6'!E30+'Социалистическая 6 к.1'!E30+'Социалистическая 9'!E30+'Социалистическая 12'!E30+'Телевизионная 2'!E30+'Телевизионная 4'!E30+'Чичерина 7а'!E30+'Чичерина 8'!E30+'Чичерина 10'!E30+'Чичерина 16 к. 1'!E30+'пер.Чичерина 24'!E30+'пер. Чичерина 28'!E30+'Калинина 12'!E30+'Калинина 18'!E30+'Калинина 23'!E30+'Пионерская 9'!E30+'Высокая 4'!E30+'Пухова 15'!E30+'Пухова 21'!E30+'Пухова 14'!E30+'Пухова 17'!E30+'Калинина 4'!E30+'Пионерская 18'!E30+'Чичерина 12 к.1'!E30+'Телевизионная 6 к.1'!E31+'Пионерская 26 а'!E30+'Пионерская 2'!E30+'Телевизионная 2 к.1'!E30+'Чичерина 16'!E30+'Чичерина 22'!E30+'Чичерина 17'!E30+'Ленина 68,8'!E30+'Ленина 67'!E30+'Огарева 20'!E30+'Пролетарская 40'!E30+'Чижевского 4'!E30+'Билибина 10'!E30+'Билибина 26'!E30+'Билибина 28'!E30+'Ленина 61.5'!E30</f>
        <v>10567673.760000002</v>
      </c>
      <c r="S29" s="80">
        <f>F29+'Пионерская 16'!F30+'Пионерская 1318'!F30+'Багговута 12'!F30+'Пионерская 15'!F29+'Социалистическая 3'!F30+'Социалистическая 4'!F30+'Социалистическая 6'!F30+'Социалистическая 6 к.1'!F30+'Социалистическая 9'!F30+'Социалистическая 12'!F30+'Телевизионная 2'!F30+'Телевизионная 4'!F30+'Чичерина 7а'!F30+'Чичерина 8'!F30+'Чичерина 10'!F30+'Чичерина 16 к. 1'!F30+'пер.Чичерина 24'!F30+'пер. Чичерина 28'!F30+'Калинина 12'!F30+'Калинина 18'!F30+'Калинина 23'!F30+'Пионерская 9'!F30+'Высокая 4'!F30+'Пухова 15'!F30+'Пухова 21'!F30+'Пухова 14'!F30+'Пухова 17'!F30+'Калинина 4'!F30+'Пионерская 18'!F30+'Чичерина 12 к.1'!F30+'Телевизионная 6 к.1'!F31+'Пионерская 26 а'!F30+'Пионерская 2'!F30+'Телевизионная 2 к.1'!F30+'Чичерина 16'!F30+'Чичерина 22'!F30+'Чичерина 17'!F30+'Ленина 68,8'!F30+'Ленина 67'!F30+'Огарева 20'!F30+'Пролетарская 40'!F30+'Чижевского 4'!F30+'Билибина 10'!F30+'Билибина 26'!F30+'Билибина 28'!F30+'Ленина 61.5'!F30</f>
        <v>10771074.949523814</v>
      </c>
      <c r="T29" s="80">
        <f>G29+'Пионерская 16'!G30+'Пионерская 1318'!G30+'Багговута 12'!G30+'Пионерская 15'!G29+'Социалистическая 3'!G30+'Социалистическая 4'!G30+'Социалистическая 6'!G30+'Социалистическая 6 к.1'!G30+'Социалистическая 9'!G30+'Социалистическая 12'!G30+'Телевизионная 2'!G30+'Телевизионная 4'!G30+'Чичерина 7а'!G30+'Чичерина 8'!G30+'Чичерина 10'!G30+'Чичерина 16 к. 1'!G30+'пер.Чичерина 24'!G30+'пер. Чичерина 28'!G30+'Калинина 12'!G30+'Калинина 18'!G30+'Калинина 23'!G30+'Пионерская 9'!G30+'Высокая 4'!G30+'Пухова 15'!G30+'Пухова 21'!G30+'Пухова 14'!G30+'Пухова 17'!G30+'Калинина 4'!G30+'Пионерская 18'!G30+'Чичерина 12 к.1'!G30+'Телевизионная 6 к.1'!G31+'Пионерская 26 а'!G30+'Пионерская 2'!G30+'Телевизионная 2 к.1'!G30+'Чичерина 16'!G30+'Чичерина 22'!G30+'Чичерина 17'!G30+'Ленина 68,8'!G30+'Ленина 67'!G30+'Огарева 20'!G30+'Пролетарская 40'!G30+'Чижевского 4'!G30+'Билибина 10'!G30+'Билибина 26'!G30+'Билибина 28'!G30+'Ленина 61.5'!G30</f>
        <v>-408865.72000000026</v>
      </c>
    </row>
    <row r="30" spans="1:22" ht="14.25" customHeight="1" x14ac:dyDescent="0.2">
      <c r="A30" s="30" t="s">
        <v>42</v>
      </c>
      <c r="B30" s="30" t="s">
        <v>40</v>
      </c>
      <c r="C30" s="18">
        <v>129.41999999999999</v>
      </c>
      <c r="D30" s="30">
        <v>375747.96</v>
      </c>
      <c r="E30" s="30">
        <v>341103.67</v>
      </c>
      <c r="F30" s="30">
        <f>D30</f>
        <v>375747.96</v>
      </c>
      <c r="G30" s="30">
        <f>E30-D30</f>
        <v>-34644.290000000037</v>
      </c>
      <c r="Q30" s="80">
        <f>D30+'Пионерская 16'!D31+'Пионерская 1318'!D31+'Багговута 12'!D31+'Пионерская 15'!D30+'Социалистическая 3'!D31+'Социалистическая 4'!D31+'Социалистическая 6'!D31+'Социалистическая 6 к.1'!D31+'Социалистическая 9'!D31+'Социалистическая 12'!D31+'Телевизионная 2'!D31+'Телевизионная 4'!D31+'Чичерина 7а'!D31+'Чичерина 8'!D31+'Чичерина 10'!D31+'Чичерина 16 к. 1'!D31+'пер.Чичерина 24'!D31+'пер. Чичерина 28'!D31+'Калинина 12'!D31+'Калинина 18'!D31+'Калинина 23'!D31+'Пионерская 9'!D31+'Высокая 4'!D31+'Пухова 15'!D31+'Пухова 21'!D31+'Пухова 14'!D31+'Пухова 17'!D31+'Калинина 4'!D31+'Пионерская 18'!D31+'Чичерина 12 к.1'!D31+'Телевизионная 6 к.1'!D32+'Пионерская 26 а'!D31+'Пионерская 2'!D31+'Телевизионная 2 к.1'!D31+'Чичерина 16'!D31+'Чичерина 22'!D31+'Чичерина 17'!D31+'Ленина 68,8'!D31+'Ленина 67'!D31+'Огарева 20'!D31+'Пролетарская 40'!D31+'Чижевского 4'!D31+'Билибина 10'!D31+'Билибина 26'!D31+'Билибина 28'!D31+'Ленина 61.5'!D31</f>
        <v>5012479.5</v>
      </c>
      <c r="R30" s="80">
        <f>E30+'Пионерская 16'!E31+'Пионерская 1318'!E31+'Багговута 12'!E31+'Пионерская 15'!E30+'Социалистическая 3'!E31+'Социалистическая 4'!E31+'Социалистическая 6'!E31+'Социалистическая 6 к.1'!E31+'Социалистическая 9'!E31+'Социалистическая 12'!E31+'Телевизионная 2'!E31+'Телевизионная 4'!E31+'Чичерина 7а'!E31+'Чичерина 8'!E31+'Чичерина 10'!E31+'Чичерина 16 к. 1'!E31+'пер.Чичерина 24'!E31+'пер. Чичерина 28'!E31+'Калинина 12'!E31+'Калинина 18'!E31+'Калинина 23'!E31+'Пионерская 9'!E31+'Высокая 4'!E31+'Пухова 15'!E31+'Пухова 21'!E31+'Пухова 14'!E31+'Пухова 17'!E31+'Калинина 4'!E31+'Пионерская 18'!E31+'Чичерина 12 к.1'!E31+'Телевизионная 6 к.1'!E32+'Пионерская 26 а'!E31+'Пионерская 2'!E31+'Телевизионная 2 к.1'!E31+'Чичерина 16'!E31+'Чичерина 22'!E31+'Чичерина 17'!E31+'Ленина 68,8'!E31+'Ленина 67'!E31+'Огарева 20'!E31+'Пролетарская 40'!E31+'Чижевского 4'!E31+'Билибина 10'!E31+'Билибина 26'!E31+'Билибина 28'!E31+'Ленина 61.5'!E31</f>
        <v>4616133.4200000009</v>
      </c>
      <c r="S30" s="80">
        <f>F30+'Пионерская 16'!F31+'Пионерская 1318'!F31+'Багговута 12'!F31+'Пионерская 15'!F30+'Социалистическая 3'!F31+'Социалистическая 4'!F31+'Социалистическая 6'!F31+'Социалистическая 6 к.1'!F31+'Социалистическая 9'!F31+'Социалистическая 12'!F31+'Телевизионная 2'!F31+'Телевизионная 4'!F31+'Чичерина 7а'!F31+'Чичерина 8'!F31+'Чичерина 10'!F31+'Чичерина 16 к. 1'!F31+'пер.Чичерина 24'!F31+'пер. Чичерина 28'!F31+'Калинина 12'!F31+'Калинина 18'!F31+'Калинина 23'!F31+'Пионерская 9'!F31+'Высокая 4'!F31+'Пухова 15'!F31+'Пухова 21'!F31+'Пухова 14'!F31+'Пухова 17'!F31+'Калинина 4'!F31+'Пионерская 18'!F31+'Чичерина 12 к.1'!F31+'Телевизионная 6 к.1'!F32+'Пионерская 26 а'!F31+'Пионерская 2'!F31+'Телевизионная 2 к.1'!F31+'Чичерина 16'!F31+'Чичерина 22'!F31+'Чичерина 17'!F31+'Ленина 68,8'!F31+'Ленина 67'!F31+'Огарева 20'!F31+'Пролетарская 40'!F31+'Чижевского 4'!F31+'Билибина 10'!F31+'Билибина 26'!F31+'Билибина 28'!F31+'Ленина 61.5'!F31</f>
        <v>5012479.5</v>
      </c>
      <c r="T30" s="80">
        <f>G30+'Пионерская 16'!G31+'Пионерская 1318'!G31+'Багговута 12'!G31+'Пионерская 15'!G30+'Социалистическая 3'!G31+'Социалистическая 4'!G31+'Социалистическая 6'!G31+'Социалистическая 6 к.1'!G31+'Социалистическая 9'!G31+'Социалистическая 12'!G31+'Телевизионная 2'!G31+'Телевизионная 4'!G31+'Чичерина 7а'!G31+'Чичерина 8'!G31+'Чичерина 10'!G31+'Чичерина 16 к. 1'!G31+'пер.Чичерина 24'!G31+'пер. Чичерина 28'!G31+'Калинина 12'!G31+'Калинина 18'!G31+'Калинина 23'!G31+'Пионерская 9'!G31+'Высокая 4'!G31+'Пухова 15'!G31+'Пухова 21'!G31+'Пухова 14'!G31+'Пухова 17'!G31+'Калинина 4'!G31+'Пионерская 18'!G31+'Чичерина 12 к.1'!G31+'Телевизионная 6 к.1'!G32+'Пионерская 26 а'!G31+'Пионерская 2'!G31+'Телевизионная 2 к.1'!G31+'Чичерина 16'!G31+'Чичерина 22'!G31+'Чичерина 17'!G31+'Ленина 68,8'!G31+'Ленина 67'!G31+'Огарева 20'!G31+'Пролетарская 40'!G31+'Чижевского 4'!G31+'Билибина 10'!G31+'Билибина 26'!G31+'Билибина 28'!G31+'Ленина 61.5'!G31</f>
        <v>-396346.08000000007</v>
      </c>
    </row>
    <row r="31" spans="1:22" ht="15" customHeight="1" x14ac:dyDescent="0.2">
      <c r="A31" s="30" t="s">
        <v>41</v>
      </c>
      <c r="B31" s="30" t="s">
        <v>43</v>
      </c>
      <c r="C31" s="18">
        <v>1729.75</v>
      </c>
      <c r="D31" s="30">
        <v>725373.88</v>
      </c>
      <c r="E31" s="30">
        <v>672396.39</v>
      </c>
      <c r="F31" s="30">
        <f>D31</f>
        <v>725373.88</v>
      </c>
      <c r="G31" s="30">
        <f>E31-D31</f>
        <v>-52977.489999999991</v>
      </c>
      <c r="Q31" s="80">
        <f>D31+'Пионерская 16'!D32+'Пионерская 1318'!D32+'Багговута 12'!D32+'Пионерская 15'!D31+'Социалистическая 3'!D32+'Социалистическая 4'!D32+'Социалистическая 6'!D32+'Социалистическая 6 к.1'!D32+'Социалистическая 9'!D32+'Социалистическая 12'!D32+'Телевизионная 2'!D32+'Телевизионная 4'!D32+'Чичерина 7а'!D32+'Чичерина 8'!D32+'Чичерина 10'!D32+'Чичерина 16 к. 1'!D32+'пер.Чичерина 24'!D32+'пер. Чичерина 28'!D32+'Калинина 12'!D32+'Калинина 18'!D32+'Калинина 23'!D32+'Пионерская 9'!D32+'Высокая 4'!D32+'Пухова 15'!D32+'Пухова 21'!D32+'Пухова 14'!D32+'Пухова 17'!D32+'Калинина 4'!D32+'Пионерская 18'!D32+'Чичерина 12 к.1'!D32+'Телевизионная 6 к.1'!D33+'Пионерская 26 а'!D32+'Пионерская 2'!D32+'Телевизионная 2 к.1'!D32+'Чичерина 16'!D32+'Чичерина 22'!D32+'Чичерина 17'!D32+'Ленина 68,8'!D32+'Ленина 67'!D32+'Огарева 20'!D32+'Пролетарская 40'!D32+'Чижевского 4'!D32+'Билибина 10'!D32+'Билибина 26'!D32+'Билибина 28'!D32+'Ленина 61.5'!D32</f>
        <v>33135429.019999985</v>
      </c>
      <c r="R31" s="80">
        <f>E31+'Пионерская 16'!E32+'Пионерская 1318'!E32+'Багговута 12'!E32+'Пионерская 15'!E31+'Социалистическая 3'!E32+'Социалистическая 4'!E32+'Социалистическая 6'!E32+'Социалистическая 6 к.1'!E32+'Социалистическая 9'!E32+'Социалистическая 12'!E32+'Телевизионная 2'!E32+'Телевизионная 4'!E32+'Чичерина 7а'!E32+'Чичерина 8'!E32+'Чичерина 10'!E32+'Чичерина 16 к. 1'!E32+'пер.Чичерина 24'!E32+'пер. Чичерина 28'!E32+'Калинина 12'!E32+'Калинина 18'!E32+'Калинина 23'!E32+'Пионерская 9'!E32+'Высокая 4'!E32+'Пухова 15'!E32+'Пухова 21'!E32+'Пухова 14'!E32+'Пухова 17'!E32+'Калинина 4'!E32+'Пионерская 18'!E32+'Чичерина 12 к.1'!E32+'Телевизионная 6 к.1'!E33+'Пионерская 26 а'!E32+'Пионерская 2'!E32+'Телевизионная 2 к.1'!E32+'Чичерина 16'!E32+'Чичерина 22'!E32+'Чичерина 17'!E32+'Ленина 68,8'!E32+'Ленина 67'!E32+'Огарева 20'!E32+'Пролетарская 40'!E32+'Чижевского 4'!E32+'Билибина 10'!E32+'Билибина 26'!E32+'Билибина 28'!E32+'Ленина 61.5'!E32</f>
        <v>32103372.959999993</v>
      </c>
      <c r="S31" s="80">
        <f>F31+'Пионерская 16'!F32+'Пионерская 1318'!F32+'Багговута 12'!F32+'Пионерская 15'!F31+'Социалистическая 3'!F32+'Социалистическая 4'!F32+'Социалистическая 6'!F32+'Социалистическая 6 к.1'!F32+'Социалистическая 9'!F32+'Социалистическая 12'!F32+'Телевизионная 2'!F32+'Телевизионная 4'!F32+'Чичерина 7а'!F32+'Чичерина 8'!F32+'Чичерина 10'!F32+'Чичерина 16 к. 1'!F32+'пер.Чичерина 24'!F32+'пер. Чичерина 28'!F32+'Калинина 12'!F32+'Калинина 18'!F32+'Калинина 23'!F32+'Пионерская 9'!F32+'Высокая 4'!F32+'Пухова 15'!F32+'Пухова 21'!F32+'Пухова 14'!F32+'Пухова 17'!F32+'Калинина 4'!F32+'Пионерская 18'!F32+'Чичерина 12 к.1'!F32+'Телевизионная 6 к.1'!F33+'Пионерская 26 а'!F32+'Пионерская 2'!F32+'Телевизионная 2 к.1'!F32+'Чичерина 16'!F32+'Чичерина 22'!F32+'Чичерина 17'!F32+'Ленина 68,8'!F32+'Ленина 67'!F32+'Огарева 20'!F32+'Пролетарская 40'!F32+'Чижевского 4'!F32+'Билибина 10'!F32+'Билибина 26'!F32+'Билибина 28'!F32+'Ленина 61.5'!F32</f>
        <v>33135429.019999985</v>
      </c>
      <c r="T31" s="80">
        <f>G31+'Пионерская 16'!G32+'Пионерская 1318'!G32+'Багговута 12'!G32+'Пионерская 15'!G31+'Социалистическая 3'!G32+'Социалистическая 4'!G32+'Социалистическая 6'!G32+'Социалистическая 6 к.1'!G32+'Социалистическая 9'!G32+'Социалистическая 12'!G32+'Телевизионная 2'!G32+'Телевизионная 4'!G32+'Чичерина 7а'!G32+'Чичерина 8'!G32+'Чичерина 10'!G32+'Чичерина 16 к. 1'!G32+'пер.Чичерина 24'!G32+'пер. Чичерина 28'!G32+'Калинина 12'!G32+'Калинина 18'!G32+'Калинина 23'!G32+'Пионерская 9'!G32+'Высокая 4'!G32+'Пухова 15'!G32+'Пухова 21'!G32+'Пухова 14'!G32+'Пухова 17'!G32+'Калинина 4'!G32+'Пионерская 18'!G32+'Чичерина 12 к.1'!G32+'Телевизионная 6 к.1'!G33+'Пионерская 26 а'!G32+'Пионерская 2'!G32+'Телевизионная 2 к.1'!G32+'Чичерина 16'!G32+'Чичерина 22'!G32+'Чичерина 17'!G32+'Ленина 68,8'!G32+'Ленина 67'!G32+'Огарева 20'!G32+'Пролетарская 40'!G32+'Чижевского 4'!G32+'Билибина 10'!G32+'Билибина 26'!G32+'Билибина 28'!G32+'Ленина 61.5'!G32</f>
        <v>-1032056.0599999998</v>
      </c>
    </row>
    <row r="32" spans="1:22" s="22" customFormat="1" ht="7.5" customHeight="1" thickBot="1" x14ac:dyDescent="0.3">
      <c r="A32" s="55"/>
      <c r="B32" s="55"/>
      <c r="C32" s="55"/>
      <c r="D32" s="24"/>
      <c r="E32" s="24"/>
      <c r="F32" s="24"/>
      <c r="G32" s="24"/>
      <c r="H32" s="24"/>
      <c r="I32" s="24"/>
    </row>
    <row r="33" spans="1:14" s="17" customFormat="1" ht="15.75" thickBot="1" x14ac:dyDescent="0.3">
      <c r="A33" s="98" t="s">
        <v>180</v>
      </c>
      <c r="B33" s="99"/>
      <c r="C33" s="99"/>
      <c r="D33" s="46">
        <v>409616.54</v>
      </c>
      <c r="E33" s="47"/>
      <c r="F33" s="47"/>
      <c r="G33" s="47"/>
      <c r="H33" s="48"/>
      <c r="I33" s="48"/>
    </row>
    <row r="34" spans="1:14" s="17" customFormat="1" ht="6" customHeight="1" thickBot="1" x14ac:dyDescent="0.3">
      <c r="A34" s="49"/>
      <c r="B34" s="49"/>
      <c r="C34" s="49"/>
      <c r="D34" s="50"/>
      <c r="E34" s="47"/>
      <c r="F34" s="47"/>
      <c r="G34" s="47"/>
      <c r="H34" s="48"/>
      <c r="I34" s="48"/>
    </row>
    <row r="35" spans="1:14" s="17" customFormat="1" ht="15.75" thickBot="1" x14ac:dyDescent="0.3">
      <c r="A35" s="51" t="s">
        <v>181</v>
      </c>
      <c r="B35" s="52"/>
      <c r="C35" s="52"/>
      <c r="D35" s="53"/>
      <c r="E35" s="54"/>
      <c r="F35" s="54"/>
      <c r="G35" s="46">
        <f>G14+E26-F26</f>
        <v>21274.38</v>
      </c>
      <c r="H35" s="48"/>
      <c r="I35" s="48"/>
    </row>
    <row r="36" spans="1:14" s="22" customFormat="1" ht="9.75" customHeight="1" x14ac:dyDescent="0.25">
      <c r="A36" s="23"/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</row>
    <row r="37" spans="1:14" ht="23.25" customHeight="1" x14ac:dyDescent="0.2">
      <c r="A37" s="91" t="s">
        <v>44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9" spans="1:14" s="20" customFormat="1" ht="37.5" customHeight="1" x14ac:dyDescent="0.2">
      <c r="A39" s="6" t="s">
        <v>11</v>
      </c>
      <c r="B39" s="92" t="s">
        <v>45</v>
      </c>
      <c r="C39" s="93"/>
      <c r="D39" s="93"/>
      <c r="E39" s="93"/>
      <c r="F39" s="94"/>
      <c r="G39" s="64" t="s">
        <v>46</v>
      </c>
      <c r="H39" s="69"/>
      <c r="I39" s="70"/>
      <c r="N39" s="66"/>
    </row>
    <row r="40" spans="1:14" s="13" customFormat="1" ht="15" x14ac:dyDescent="0.25">
      <c r="A40" s="12" t="s">
        <v>47</v>
      </c>
      <c r="B40" s="95" t="s">
        <v>157</v>
      </c>
      <c r="C40" s="96"/>
      <c r="D40" s="96"/>
      <c r="E40" s="96"/>
      <c r="F40" s="97"/>
      <c r="G40" s="65">
        <f>SUM(G41:M47)</f>
        <v>77289.899999999994</v>
      </c>
      <c r="H40" s="71"/>
      <c r="I40" s="72"/>
      <c r="N40" s="67"/>
    </row>
    <row r="41" spans="1:14" ht="15.75" customHeight="1" x14ac:dyDescent="0.2">
      <c r="A41" s="30" t="s">
        <v>16</v>
      </c>
      <c r="B41" s="87" t="s">
        <v>194</v>
      </c>
      <c r="C41" s="88"/>
      <c r="D41" s="88"/>
      <c r="E41" s="88"/>
      <c r="F41" s="89"/>
      <c r="G41" s="83">
        <v>7613.17</v>
      </c>
      <c r="H41" s="73"/>
      <c r="I41" s="74"/>
      <c r="N41" s="68"/>
    </row>
    <row r="42" spans="1:14" ht="15.75" customHeight="1" x14ac:dyDescent="0.2">
      <c r="A42" s="30" t="s">
        <v>18</v>
      </c>
      <c r="B42" s="87" t="s">
        <v>195</v>
      </c>
      <c r="C42" s="88"/>
      <c r="D42" s="88"/>
      <c r="E42" s="88"/>
      <c r="F42" s="89"/>
      <c r="G42" s="83">
        <v>12442.65</v>
      </c>
      <c r="H42" s="73"/>
      <c r="I42" s="74"/>
      <c r="N42" s="68"/>
    </row>
    <row r="43" spans="1:14" ht="15.75" customHeight="1" x14ac:dyDescent="0.2">
      <c r="A43" s="30" t="s">
        <v>20</v>
      </c>
      <c r="B43" s="87" t="s">
        <v>196</v>
      </c>
      <c r="C43" s="88"/>
      <c r="D43" s="88"/>
      <c r="E43" s="88"/>
      <c r="F43" s="89"/>
      <c r="G43" s="83">
        <v>1508.88</v>
      </c>
      <c r="H43" s="73"/>
      <c r="I43" s="74"/>
      <c r="N43" s="68"/>
    </row>
    <row r="44" spans="1:14" ht="15.75" customHeight="1" x14ac:dyDescent="0.2">
      <c r="A44" s="30" t="s">
        <v>22</v>
      </c>
      <c r="B44" s="87" t="s">
        <v>197</v>
      </c>
      <c r="C44" s="88"/>
      <c r="D44" s="88"/>
      <c r="E44" s="88"/>
      <c r="F44" s="89"/>
      <c r="G44" s="83">
        <v>6058.11</v>
      </c>
      <c r="H44" s="73"/>
      <c r="I44" s="74"/>
      <c r="N44" s="68"/>
    </row>
    <row r="45" spans="1:14" ht="15.75" customHeight="1" x14ac:dyDescent="0.2">
      <c r="A45" s="30" t="s">
        <v>24</v>
      </c>
      <c r="B45" s="87" t="s">
        <v>198</v>
      </c>
      <c r="C45" s="88"/>
      <c r="D45" s="88"/>
      <c r="E45" s="88"/>
      <c r="F45" s="89"/>
      <c r="G45" s="83">
        <v>21850</v>
      </c>
      <c r="H45" s="73"/>
      <c r="I45" s="74"/>
      <c r="N45" s="68"/>
    </row>
    <row r="46" spans="1:14" ht="15.75" customHeight="1" x14ac:dyDescent="0.2">
      <c r="A46" s="30" t="s">
        <v>142</v>
      </c>
      <c r="B46" s="87" t="s">
        <v>208</v>
      </c>
      <c r="C46" s="88"/>
      <c r="D46" s="88"/>
      <c r="E46" s="88"/>
      <c r="F46" s="89"/>
      <c r="G46" s="83">
        <v>3437.69</v>
      </c>
      <c r="H46" s="73"/>
      <c r="I46" s="74"/>
      <c r="N46" s="68"/>
    </row>
    <row r="47" spans="1:14" s="57" customFormat="1" ht="15.75" customHeight="1" x14ac:dyDescent="0.25">
      <c r="A47" s="18" t="s">
        <v>143</v>
      </c>
      <c r="B47" s="85" t="s">
        <v>281</v>
      </c>
      <c r="C47" s="86"/>
      <c r="D47" s="86"/>
      <c r="E47" s="86"/>
      <c r="F47" s="86"/>
      <c r="G47" s="62">
        <v>24379.4</v>
      </c>
    </row>
    <row r="48" spans="1:14" ht="7.5" customHeight="1" x14ac:dyDescent="0.2">
      <c r="B48" s="14"/>
      <c r="C48" s="14"/>
      <c r="D48" s="14"/>
      <c r="E48" s="14"/>
      <c r="F48" s="14"/>
    </row>
    <row r="49" spans="1:10" s="27" customFormat="1" x14ac:dyDescent="0.2">
      <c r="A49" s="27" t="s">
        <v>55</v>
      </c>
      <c r="F49" s="27" t="s">
        <v>49</v>
      </c>
      <c r="H49" s="27" t="s">
        <v>126</v>
      </c>
    </row>
    <row r="50" spans="1:10" s="27" customFormat="1" x14ac:dyDescent="0.2"/>
    <row r="51" spans="1:10" s="3" customFormat="1" ht="15" x14ac:dyDescent="0.25">
      <c r="F51" s="4" t="s">
        <v>182</v>
      </c>
    </row>
    <row r="52" spans="1:10" s="27" customFormat="1" ht="9" customHeight="1" x14ac:dyDescent="0.2">
      <c r="A52" s="27" t="s">
        <v>50</v>
      </c>
    </row>
    <row r="53" spans="1:10" s="27" customFormat="1" x14ac:dyDescent="0.2">
      <c r="C53" s="36" t="s">
        <v>51</v>
      </c>
      <c r="G53" s="36"/>
      <c r="H53" s="36"/>
      <c r="I53" s="36"/>
      <c r="J53" s="36"/>
    </row>
    <row r="54" spans="1:10" s="27" customFormat="1" x14ac:dyDescent="0.2"/>
    <row r="55" spans="1:10" s="27" customFormat="1" x14ac:dyDescent="0.2"/>
  </sheetData>
  <mergeCells count="19">
    <mergeCell ref="A10:K10"/>
    <mergeCell ref="A1:K1"/>
    <mergeCell ref="A2:K2"/>
    <mergeCell ref="A3:K3"/>
    <mergeCell ref="A5:K5"/>
    <mergeCell ref="A9:K9"/>
    <mergeCell ref="A11:K11"/>
    <mergeCell ref="A37:K37"/>
    <mergeCell ref="B39:F39"/>
    <mergeCell ref="B40:F40"/>
    <mergeCell ref="A12:C12"/>
    <mergeCell ref="A33:C33"/>
    <mergeCell ref="B47:F47"/>
    <mergeCell ref="B41:F41"/>
    <mergeCell ref="B42:F42"/>
    <mergeCell ref="B43:F43"/>
    <mergeCell ref="B45:F45"/>
    <mergeCell ref="B46:F46"/>
    <mergeCell ref="B44:F44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2" workbookViewId="0">
      <selection activeCell="G37" sqref="G37"/>
    </sheetView>
  </sheetViews>
  <sheetFormatPr defaultRowHeight="15" outlineLevelCol="1" x14ac:dyDescent="0.25"/>
  <cols>
    <col min="1" max="1" width="4.7109375" style="1" customWidth="1"/>
    <col min="2" max="2" width="33.28515625" style="1" customWidth="1"/>
    <col min="3" max="3" width="9.7109375" style="1" customWidth="1"/>
    <col min="4" max="4" width="12.5703125" style="1" customWidth="1"/>
    <col min="5" max="5" width="12.7109375" style="1" customWidth="1"/>
    <col min="6" max="6" width="13.140625" style="1" customWidth="1"/>
    <col min="7" max="7" width="12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6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4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7.5" customHeight="1" x14ac:dyDescent="0.25"/>
    <row r="7" spans="1:11" s="3" customFormat="1" ht="16.5" customHeight="1" x14ac:dyDescent="0.25">
      <c r="A7" s="3" t="s">
        <v>2</v>
      </c>
      <c r="E7" s="4" t="s">
        <v>70</v>
      </c>
    </row>
    <row r="8" spans="1:11" s="3" customFormat="1" x14ac:dyDescent="0.25">
      <c r="A8" s="3" t="s">
        <v>3</v>
      </c>
      <c r="E8" s="4" t="s">
        <v>71</v>
      </c>
    </row>
    <row r="9" spans="1:11" s="3" customFormat="1" ht="7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94592.27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-27588.51</v>
      </c>
      <c r="H15" s="48"/>
      <c r="I15" s="48"/>
    </row>
    <row r="16" spans="1:11" s="3" customFormat="1" ht="9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123612.72</v>
      </c>
      <c r="E18" s="10">
        <v>124393.65</v>
      </c>
      <c r="F18" s="10">
        <f>D18</f>
        <v>123612.72</v>
      </c>
      <c r="G18" s="11">
        <f t="shared" ref="G18:G27" si="0">E18-D18</f>
        <v>780.92999999999302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46914.433889763786</v>
      </c>
      <c r="E19" s="10">
        <f>E18*I19</f>
        <v>47210.818346456697</v>
      </c>
      <c r="F19" s="10">
        <f t="shared" ref="F19:F22" si="1">D19</f>
        <v>46914.433889763786</v>
      </c>
      <c r="G19" s="11">
        <f t="shared" si="0"/>
        <v>296.38445669291104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23359.884094488189</v>
      </c>
      <c r="E20" s="10">
        <f>E18*I20</f>
        <v>23507.461417322833</v>
      </c>
      <c r="F20" s="10">
        <f t="shared" si="1"/>
        <v>23359.884094488189</v>
      </c>
      <c r="G20" s="11">
        <f t="shared" si="0"/>
        <v>147.57732283464429</v>
      </c>
      <c r="H20" s="17">
        <v>1.2</v>
      </c>
      <c r="I20" s="17">
        <f>H20/H18</f>
        <v>0.1889763779527559</v>
      </c>
    </row>
    <row r="21" spans="1:9" s="3" customFormat="1" ht="13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21607.892787401575</v>
      </c>
      <c r="E21" s="10">
        <f>E18*I21</f>
        <v>21744.401811023621</v>
      </c>
      <c r="F21" s="10">
        <f t="shared" si="1"/>
        <v>21607.892787401575</v>
      </c>
      <c r="G21" s="11">
        <f t="shared" si="0"/>
        <v>136.50902362204579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31730.509228346458</v>
      </c>
      <c r="E22" s="10">
        <f>E18*I22</f>
        <v>31930.96842519685</v>
      </c>
      <c r="F22" s="10">
        <f t="shared" si="1"/>
        <v>31730.509228346458</v>
      </c>
      <c r="G22" s="11">
        <f t="shared" si="0"/>
        <v>200.45919685039189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50612.639999999999</v>
      </c>
      <c r="E24" s="11">
        <v>50593.3</v>
      </c>
      <c r="F24" s="11">
        <f>D24</f>
        <v>50612.639999999999</v>
      </c>
      <c r="G24" s="11">
        <f t="shared" si="0"/>
        <v>-19.339999999996508</v>
      </c>
    </row>
    <row r="25" spans="1:9" ht="14.2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28421.16</v>
      </c>
      <c r="E26" s="9">
        <v>29538.01</v>
      </c>
      <c r="F26" s="43">
        <f>F43</f>
        <v>29379.800000000003</v>
      </c>
      <c r="G26" s="9">
        <f t="shared" si="0"/>
        <v>1116.8499999999985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25889.4</v>
      </c>
      <c r="E27" s="9">
        <v>26285.1</v>
      </c>
      <c r="F27" s="9">
        <v>0</v>
      </c>
      <c r="G27" s="9">
        <f t="shared" si="0"/>
        <v>395.69999999999709</v>
      </c>
    </row>
    <row r="28" spans="1:9" ht="13.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655756.46</v>
      </c>
      <c r="E28" s="9">
        <f>SUM(E29:E32)</f>
        <v>642083.31000000006</v>
      </c>
      <c r="F28" s="9">
        <f t="shared" ref="F28:G28" si="2">SUM(F29:F32)</f>
        <v>655765.56000000006</v>
      </c>
      <c r="G28" s="9">
        <f t="shared" si="2"/>
        <v>-13673.150000000005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11645.25</v>
      </c>
      <c r="E29" s="9">
        <v>11436.73</v>
      </c>
      <c r="F29" s="9">
        <v>11654.35</v>
      </c>
      <c r="G29" s="9">
        <f>E29-D29</f>
        <v>-208.52000000000044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157689.87</v>
      </c>
      <c r="E30" s="9">
        <v>159155.99</v>
      </c>
      <c r="F30" s="9">
        <f>D30</f>
        <v>157689.87</v>
      </c>
      <c r="G30" s="9">
        <f>E30-D30</f>
        <v>1466.1199999999953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486421.34</v>
      </c>
      <c r="E32" s="9">
        <v>471490.59</v>
      </c>
      <c r="F32" s="9">
        <f>D32</f>
        <v>486421.34</v>
      </c>
      <c r="G32" s="9">
        <f>E32-D32</f>
        <v>-14930.75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95538.29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-1303.4099999999999</v>
      </c>
      <c r="H36" s="48"/>
      <c r="I36" s="48"/>
    </row>
    <row r="37" spans="1:10" ht="8.25" customHeight="1" x14ac:dyDescent="0.25">
      <c r="B37" s="14"/>
      <c r="C37" s="14"/>
      <c r="D37" s="14"/>
      <c r="E37" s="14"/>
    </row>
    <row r="38" spans="1:10" ht="24.75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8.2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3.5" customHeight="1" x14ac:dyDescent="0.25">
      <c r="A41" s="12" t="s">
        <v>47</v>
      </c>
      <c r="B41" s="95" t="s">
        <v>129</v>
      </c>
      <c r="C41" s="96"/>
      <c r="D41" s="96"/>
      <c r="E41" s="97"/>
      <c r="F41" s="113">
        <f>SUM(F42)</f>
        <v>0</v>
      </c>
      <c r="G41" s="114"/>
    </row>
    <row r="42" spans="1:10" ht="13.5" customHeight="1" x14ac:dyDescent="0.25">
      <c r="A42" s="9" t="s">
        <v>16</v>
      </c>
      <c r="B42" s="103"/>
      <c r="C42" s="103"/>
      <c r="D42" s="103"/>
      <c r="E42" s="103"/>
      <c r="F42" s="104"/>
      <c r="G42" s="104"/>
    </row>
    <row r="43" spans="1:10" s="13" customFormat="1" ht="13.5" customHeight="1" x14ac:dyDescent="0.25">
      <c r="A43" s="12" t="s">
        <v>140</v>
      </c>
      <c r="B43" s="95" t="s">
        <v>157</v>
      </c>
      <c r="C43" s="96"/>
      <c r="D43" s="96"/>
      <c r="E43" s="97"/>
      <c r="F43" s="113">
        <f>SUM(F44:G47)</f>
        <v>29379.800000000003</v>
      </c>
      <c r="G43" s="114"/>
    </row>
    <row r="44" spans="1:10" ht="13.5" customHeight="1" x14ac:dyDescent="0.25">
      <c r="A44" s="9" t="s">
        <v>128</v>
      </c>
      <c r="B44" s="103" t="s">
        <v>207</v>
      </c>
      <c r="C44" s="103"/>
      <c r="D44" s="103"/>
      <c r="E44" s="103"/>
      <c r="F44" s="104">
        <v>12612.66</v>
      </c>
      <c r="G44" s="104"/>
    </row>
    <row r="45" spans="1:10" s="57" customFormat="1" ht="13.5" customHeight="1" x14ac:dyDescent="0.25">
      <c r="A45" s="56" t="s">
        <v>141</v>
      </c>
      <c r="B45" s="111" t="s">
        <v>214</v>
      </c>
      <c r="C45" s="111"/>
      <c r="D45" s="111"/>
      <c r="E45" s="111"/>
      <c r="F45" s="116">
        <v>1062.94</v>
      </c>
      <c r="G45" s="116"/>
    </row>
    <row r="46" spans="1:10" s="57" customFormat="1" ht="13.5" customHeight="1" x14ac:dyDescent="0.25">
      <c r="A46" s="56" t="s">
        <v>144</v>
      </c>
      <c r="B46" s="111" t="s">
        <v>215</v>
      </c>
      <c r="C46" s="111"/>
      <c r="D46" s="111"/>
      <c r="E46" s="111"/>
      <c r="F46" s="116">
        <v>1200</v>
      </c>
      <c r="G46" s="116"/>
    </row>
    <row r="47" spans="1:10" s="57" customFormat="1" ht="13.5" customHeight="1" x14ac:dyDescent="0.25">
      <c r="A47" s="56" t="s">
        <v>164</v>
      </c>
      <c r="B47" s="111" t="s">
        <v>281</v>
      </c>
      <c r="C47" s="111"/>
      <c r="D47" s="111"/>
      <c r="E47" s="111"/>
      <c r="F47" s="116">
        <v>14504.2</v>
      </c>
      <c r="G47" s="116"/>
    </row>
    <row r="48" spans="1:10" s="3" customFormat="1" x14ac:dyDescent="0.25"/>
    <row r="49" spans="1:9" s="3" customFormat="1" x14ac:dyDescent="0.25">
      <c r="A49" s="3" t="s">
        <v>55</v>
      </c>
      <c r="F49" s="3" t="s">
        <v>49</v>
      </c>
      <c r="I49" s="3" t="s">
        <v>126</v>
      </c>
    </row>
    <row r="50" spans="1:9" s="3" customFormat="1" ht="13.5" customHeight="1" x14ac:dyDescent="0.25">
      <c r="F50" s="4" t="s">
        <v>183</v>
      </c>
    </row>
    <row r="51" spans="1:9" s="3" customFormat="1" x14ac:dyDescent="0.25">
      <c r="A51" s="3" t="s">
        <v>50</v>
      </c>
    </row>
    <row r="52" spans="1:9" s="3" customFormat="1" ht="11.25" customHeight="1" x14ac:dyDescent="0.25">
      <c r="C52" s="15" t="s">
        <v>51</v>
      </c>
      <c r="E52" s="15"/>
      <c r="F52" s="15"/>
      <c r="G52" s="15"/>
    </row>
    <row r="53" spans="1:9" s="3" customFormat="1" x14ac:dyDescent="0.25"/>
    <row r="54" spans="1:9" s="3" customFormat="1" x14ac:dyDescent="0.25"/>
  </sheetData>
  <mergeCells count="26">
    <mergeCell ref="A1:I1"/>
    <mergeCell ref="A2:I2"/>
    <mergeCell ref="A5:I5"/>
    <mergeCell ref="A10:I10"/>
    <mergeCell ref="A3:K3"/>
    <mergeCell ref="A38:I38"/>
    <mergeCell ref="B40:E40"/>
    <mergeCell ref="F40:G40"/>
    <mergeCell ref="A12:I12"/>
    <mergeCell ref="A11:I11"/>
    <mergeCell ref="B47:E47"/>
    <mergeCell ref="F47:G47"/>
    <mergeCell ref="A13:C13"/>
    <mergeCell ref="A34:C34"/>
    <mergeCell ref="B45:E45"/>
    <mergeCell ref="F45:G45"/>
    <mergeCell ref="B46:E46"/>
    <mergeCell ref="F46:G46"/>
    <mergeCell ref="B43:E43"/>
    <mergeCell ref="F43:G43"/>
    <mergeCell ref="B44:E44"/>
    <mergeCell ref="F44:G44"/>
    <mergeCell ref="B41:E41"/>
    <mergeCell ref="F41:G41"/>
    <mergeCell ref="B42:E42"/>
    <mergeCell ref="F42:G42"/>
  </mergeCells>
  <pageMargins left="0" right="0" top="0" bottom="0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4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0.28515625" style="1" customWidth="1"/>
    <col min="3" max="3" width="12.28515625" style="1" customWidth="1"/>
    <col min="4" max="4" width="12.140625" style="1" customWidth="1"/>
    <col min="5" max="5" width="12" style="1" customWidth="1"/>
    <col min="6" max="6" width="12.8554687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7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1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3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E7" s="4" t="s">
        <v>72</v>
      </c>
    </row>
    <row r="8" spans="1:11" s="3" customFormat="1" x14ac:dyDescent="0.25">
      <c r="A8" s="3" t="s">
        <v>3</v>
      </c>
      <c r="E8" s="4" t="s">
        <v>73</v>
      </c>
    </row>
    <row r="9" spans="1:11" s="3" customFormat="1" ht="8.2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604724.5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13486.32</v>
      </c>
      <c r="H15" s="48"/>
      <c r="I15" s="48"/>
    </row>
    <row r="16" spans="1:11" s="3" customFormat="1" ht="7.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195567.96</v>
      </c>
      <c r="E18" s="10">
        <v>189210.67</v>
      </c>
      <c r="F18" s="10">
        <f>D18</f>
        <v>195567.96</v>
      </c>
      <c r="G18" s="11">
        <f t="shared" ref="G18:G27" si="0">E18-D18</f>
        <v>-6357.289999999979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70136.723750000005</v>
      </c>
      <c r="E19" s="10">
        <f>E18*I19</f>
        <v>67856.802782738116</v>
      </c>
      <c r="F19" s="10">
        <f t="shared" ref="F19:F22" si="1">D19</f>
        <v>70136.723750000005</v>
      </c>
      <c r="G19" s="11">
        <f t="shared" si="0"/>
        <v>-2279.920967261889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34922.85</v>
      </c>
      <c r="E20" s="10">
        <f>E18*I20</f>
        <v>33787.619642857149</v>
      </c>
      <c r="F20" s="10">
        <f t="shared" si="1"/>
        <v>34922.85</v>
      </c>
      <c r="G20" s="11">
        <f t="shared" si="0"/>
        <v>-1135.2303571428492</v>
      </c>
      <c r="H20" s="34">
        <v>1.2</v>
      </c>
      <c r="I20" s="17">
        <f>H20/H18</f>
        <v>0.17857142857142858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1.48</v>
      </c>
      <c r="D21" s="10">
        <f>D18*I21</f>
        <v>43071.514999999999</v>
      </c>
      <c r="E21" s="10">
        <f>E18*I21</f>
        <v>41671.397559523808</v>
      </c>
      <c r="F21" s="10">
        <f t="shared" si="1"/>
        <v>43071.514999999999</v>
      </c>
      <c r="G21" s="11">
        <f t="shared" si="0"/>
        <v>-1400.1174404761914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47436.871249999997</v>
      </c>
      <c r="E22" s="10">
        <f>E18*I22</f>
        <v>45894.850014880954</v>
      </c>
      <c r="F22" s="10">
        <f t="shared" si="1"/>
        <v>47436.871249999997</v>
      </c>
      <c r="G22" s="11">
        <f t="shared" si="0"/>
        <v>-1542.0212351190421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75666.240000000005</v>
      </c>
      <c r="E24" s="11">
        <v>75506.179999999993</v>
      </c>
      <c r="F24" s="11">
        <f>D24</f>
        <v>75666.240000000005</v>
      </c>
      <c r="G24" s="11">
        <f t="shared" si="0"/>
        <v>-160.06000000001222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46855.8</v>
      </c>
      <c r="E26" s="9">
        <v>48867.28</v>
      </c>
      <c r="F26" s="43">
        <f>F40</f>
        <v>24429</v>
      </c>
      <c r="G26" s="9">
        <f t="shared" si="0"/>
        <v>2011.4799999999959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0.48</v>
      </c>
      <c r="F27" s="9">
        <v>0</v>
      </c>
      <c r="G27" s="9">
        <f t="shared" si="0"/>
        <v>0.48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1440647.76</v>
      </c>
      <c r="E28" s="9">
        <f>SUM(E29:E32)</f>
        <v>1336256.69</v>
      </c>
      <c r="F28" s="9">
        <f t="shared" ref="F28:G28" si="2">SUM(F29:F32)</f>
        <v>1440668.7</v>
      </c>
      <c r="G28" s="9">
        <f t="shared" si="2"/>
        <v>-104391.06999999996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13824.6</v>
      </c>
      <c r="E29" s="9">
        <v>13821.18</v>
      </c>
      <c r="F29" s="9">
        <v>13845.54</v>
      </c>
      <c r="G29" s="9">
        <f>E29-D29</f>
        <v>-3.4200000000000728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251414.1</v>
      </c>
      <c r="E30" s="9">
        <v>225714.53</v>
      </c>
      <c r="F30" s="9">
        <f>D30</f>
        <v>251414.1</v>
      </c>
      <c r="G30" s="9">
        <f>E30-D30</f>
        <v>-25699.570000000007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448206.07</v>
      </c>
      <c r="E31" s="9">
        <v>384934.82</v>
      </c>
      <c r="F31" s="9">
        <f>D31</f>
        <v>448206.07</v>
      </c>
      <c r="G31" s="9">
        <f>E31-D31</f>
        <v>-63271.25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727202.99</v>
      </c>
      <c r="E32" s="9">
        <v>711786.16</v>
      </c>
      <c r="F32" s="9">
        <f>D32</f>
        <v>727202.99</v>
      </c>
      <c r="G32" s="9">
        <f>E32-D32</f>
        <v>-15416.829999999958</v>
      </c>
    </row>
    <row r="33" spans="1:10" s="22" customFormat="1" ht="7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664673.48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13486.8</v>
      </c>
      <c r="H36" s="48"/>
      <c r="I36" s="48"/>
    </row>
    <row r="37" spans="1:10" ht="26.2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SUM(F41:G43)</f>
        <v>24429</v>
      </c>
      <c r="G40" s="114"/>
    </row>
    <row r="41" spans="1:10" ht="12.75" customHeight="1" x14ac:dyDescent="0.25">
      <c r="A41" s="9" t="s">
        <v>16</v>
      </c>
      <c r="B41" s="103" t="s">
        <v>216</v>
      </c>
      <c r="C41" s="103"/>
      <c r="D41" s="103"/>
      <c r="E41" s="103"/>
      <c r="F41" s="104">
        <v>400</v>
      </c>
      <c r="G41" s="104"/>
    </row>
    <row r="42" spans="1:10" ht="12.75" customHeight="1" x14ac:dyDescent="0.25">
      <c r="A42" s="9" t="s">
        <v>18</v>
      </c>
      <c r="B42" s="87" t="s">
        <v>234</v>
      </c>
      <c r="C42" s="88"/>
      <c r="D42" s="88"/>
      <c r="E42" s="89"/>
      <c r="F42" s="117">
        <v>7056</v>
      </c>
      <c r="G42" s="118"/>
    </row>
    <row r="43" spans="1:10" ht="12.75" customHeight="1" x14ac:dyDescent="0.25">
      <c r="A43" s="9" t="s">
        <v>20</v>
      </c>
      <c r="B43" s="87" t="s">
        <v>281</v>
      </c>
      <c r="C43" s="88"/>
      <c r="D43" s="88"/>
      <c r="E43" s="89"/>
      <c r="F43" s="117">
        <v>16973</v>
      </c>
      <c r="G43" s="118"/>
    </row>
    <row r="44" spans="1:10" x14ac:dyDescent="0.25">
      <c r="B44" s="14"/>
      <c r="C44" s="14"/>
      <c r="D44" s="14"/>
      <c r="E44" s="14"/>
    </row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x14ac:dyDescent="0.25">
      <c r="A47" s="3" t="s">
        <v>50</v>
      </c>
    </row>
    <row r="48" spans="1:10" s="3" customForma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A11:I11"/>
    <mergeCell ref="A1:I1"/>
    <mergeCell ref="A2:I2"/>
    <mergeCell ref="A5:I5"/>
    <mergeCell ref="A10:I10"/>
    <mergeCell ref="A3:K3"/>
    <mergeCell ref="A12:I12"/>
    <mergeCell ref="A37:I37"/>
    <mergeCell ref="B39:E39"/>
    <mergeCell ref="F39:G39"/>
    <mergeCell ref="B40:E40"/>
    <mergeCell ref="F40:G40"/>
    <mergeCell ref="A13:C13"/>
    <mergeCell ref="A34:C34"/>
    <mergeCell ref="B41:E41"/>
    <mergeCell ref="F41:G41"/>
    <mergeCell ref="B42:E42"/>
    <mergeCell ref="F42:G42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3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0.28515625" style="1" customWidth="1"/>
    <col min="3" max="3" width="11.85546875" style="1" customWidth="1"/>
    <col min="4" max="4" width="12.85546875" style="1" customWidth="1"/>
    <col min="5" max="5" width="12.5703125" style="1" customWidth="1"/>
    <col min="6" max="6" width="12.710937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F7" s="4" t="s">
        <v>74</v>
      </c>
    </row>
    <row r="8" spans="1:11" s="3" customFormat="1" x14ac:dyDescent="0.25">
      <c r="A8" s="3" t="s">
        <v>3</v>
      </c>
      <c r="F8" s="4" t="s">
        <v>75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85186.49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13711.57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131080.56</v>
      </c>
      <c r="E18" s="10">
        <v>129863.12</v>
      </c>
      <c r="F18" s="10">
        <f>D18</f>
        <v>131080.56</v>
      </c>
      <c r="G18" s="11">
        <f t="shared" ref="G18:G27" si="0">E18-D18</f>
        <v>-1217.4400000000023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49748.684976377954</v>
      </c>
      <c r="E19" s="10">
        <f>E18*I19</f>
        <v>49286.632944881894</v>
      </c>
      <c r="F19" s="10">
        <f t="shared" ref="F19:F22" si="1">D19</f>
        <v>49748.684976377954</v>
      </c>
      <c r="G19" s="11">
        <f t="shared" si="0"/>
        <v>-462.0520314960595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24771.129448818898</v>
      </c>
      <c r="E20" s="10">
        <f>E18*I20</f>
        <v>24541.062047244093</v>
      </c>
      <c r="F20" s="10">
        <f t="shared" si="1"/>
        <v>24771.129448818898</v>
      </c>
      <c r="G20" s="11">
        <f t="shared" si="0"/>
        <v>-230.06740157480453</v>
      </c>
      <c r="H20" s="17">
        <v>1.2</v>
      </c>
      <c r="I20" s="17">
        <f>H20/H18</f>
        <v>0.1889763779527559</v>
      </c>
    </row>
    <row r="21" spans="1:9" s="3" customFormat="1" ht="14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22913.294740157482</v>
      </c>
      <c r="E21" s="10">
        <f>E18*I21</f>
        <v>22700.48239370079</v>
      </c>
      <c r="F21" s="10">
        <f t="shared" si="1"/>
        <v>22913.294740157482</v>
      </c>
      <c r="G21" s="11">
        <f t="shared" si="0"/>
        <v>-212.81234645669247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33647.450834645671</v>
      </c>
      <c r="E22" s="10">
        <f>E18*I22</f>
        <v>33334.942614173226</v>
      </c>
      <c r="F22" s="10">
        <f t="shared" si="1"/>
        <v>33647.450834645671</v>
      </c>
      <c r="G22" s="11">
        <f t="shared" si="0"/>
        <v>-312.50822047244583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53670.239999999998</v>
      </c>
      <c r="E24" s="11">
        <v>53070.04</v>
      </c>
      <c r="F24" s="11">
        <f>D24</f>
        <v>53670.239999999998</v>
      </c>
      <c r="G24" s="11">
        <f t="shared" si="0"/>
        <v>-600.19999999999709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30138.240000000002</v>
      </c>
      <c r="E26" s="9">
        <v>30131.56</v>
      </c>
      <c r="F26" s="43">
        <f>F40</f>
        <v>75304.88</v>
      </c>
      <c r="G26" s="9">
        <f t="shared" si="0"/>
        <v>-6.680000000000291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27342</v>
      </c>
      <c r="E27" s="9">
        <v>27745.83</v>
      </c>
      <c r="F27" s="9">
        <v>0</v>
      </c>
      <c r="G27" s="9">
        <f t="shared" si="0"/>
        <v>403.83000000000175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697782.27</v>
      </c>
      <c r="E28" s="9">
        <f>SUM(E29:E32)</f>
        <v>681873.75</v>
      </c>
      <c r="F28" s="9">
        <f t="shared" ref="F28:G28" si="2">SUM(F29:F32)</f>
        <v>697790.35</v>
      </c>
      <c r="G28" s="9">
        <f t="shared" si="2"/>
        <v>-15908.520000000022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14355.36</v>
      </c>
      <c r="E29" s="9">
        <v>14099.52</v>
      </c>
      <c r="F29" s="9">
        <v>14363.44</v>
      </c>
      <c r="G29" s="9">
        <f>E29-D29</f>
        <v>-255.84000000000015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167620.28</v>
      </c>
      <c r="E30" s="9">
        <v>156942.81</v>
      </c>
      <c r="F30" s="9">
        <f>D30</f>
        <v>167620.28</v>
      </c>
      <c r="G30" s="9">
        <f>E30-D30</f>
        <v>-10677.470000000001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515806.63</v>
      </c>
      <c r="E32" s="9">
        <v>510831.42</v>
      </c>
      <c r="F32" s="9">
        <f>D32</f>
        <v>515806.63</v>
      </c>
      <c r="G32" s="9">
        <f>E32-D32</f>
        <v>-4975.210000000021</v>
      </c>
    </row>
    <row r="33" spans="1:10" s="22" customFormat="1" ht="7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90865.87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41457.4</v>
      </c>
      <c r="H36" s="48"/>
      <c r="I36" s="48"/>
    </row>
    <row r="37" spans="1:10" ht="27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4.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SUM(F41:G43)</f>
        <v>75304.88</v>
      </c>
      <c r="G40" s="114"/>
    </row>
    <row r="41" spans="1:10" ht="12.75" customHeight="1" x14ac:dyDescent="0.25">
      <c r="A41" s="9" t="s">
        <v>16</v>
      </c>
      <c r="B41" s="103" t="s">
        <v>217</v>
      </c>
      <c r="C41" s="103"/>
      <c r="D41" s="103"/>
      <c r="E41" s="103"/>
      <c r="F41" s="104">
        <v>51299.67</v>
      </c>
      <c r="G41" s="104"/>
    </row>
    <row r="42" spans="1:10" ht="12.75" customHeight="1" x14ac:dyDescent="0.25">
      <c r="A42" s="9" t="s">
        <v>18</v>
      </c>
      <c r="B42" s="103" t="s">
        <v>229</v>
      </c>
      <c r="C42" s="103"/>
      <c r="D42" s="103"/>
      <c r="E42" s="103"/>
      <c r="F42" s="104">
        <v>9809.61</v>
      </c>
      <c r="G42" s="104"/>
    </row>
    <row r="43" spans="1:10" s="57" customFormat="1" ht="12.75" customHeight="1" x14ac:dyDescent="0.25">
      <c r="A43" s="56" t="s">
        <v>20</v>
      </c>
      <c r="B43" s="111" t="s">
        <v>281</v>
      </c>
      <c r="C43" s="111"/>
      <c r="D43" s="111"/>
      <c r="E43" s="111"/>
      <c r="F43" s="116">
        <v>14195.6</v>
      </c>
      <c r="G43" s="116"/>
    </row>
    <row r="44" spans="1:10" s="3" customFormat="1" x14ac:dyDescent="0.25"/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x14ac:dyDescent="0.25">
      <c r="A47" s="3" t="s">
        <v>50</v>
      </c>
    </row>
    <row r="48" spans="1:10" s="3" customForma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A11:I11"/>
    <mergeCell ref="A1:I1"/>
    <mergeCell ref="A2:I2"/>
    <mergeCell ref="A5:I5"/>
    <mergeCell ref="A10:I10"/>
    <mergeCell ref="A3:K3"/>
    <mergeCell ref="A12:I12"/>
    <mergeCell ref="A37:I37"/>
    <mergeCell ref="B39:E39"/>
    <mergeCell ref="F39:G39"/>
    <mergeCell ref="B40:E40"/>
    <mergeCell ref="F40:G40"/>
    <mergeCell ref="A13:C13"/>
    <mergeCell ref="A34:C34"/>
    <mergeCell ref="B43:E43"/>
    <mergeCell ref="F43:G43"/>
    <mergeCell ref="B42:E42"/>
    <mergeCell ref="F42:G42"/>
    <mergeCell ref="B41:E41"/>
    <mergeCell ref="F41:G41"/>
  </mergeCells>
  <pageMargins left="0" right="0" top="0" bottom="0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9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28515625" style="1" customWidth="1"/>
    <col min="3" max="3" width="11.7109375" style="1" customWidth="1"/>
    <col min="4" max="4" width="12.42578125" style="1" customWidth="1"/>
    <col min="5" max="6" width="13.140625" style="1" customWidth="1"/>
    <col min="7" max="7" width="12.7109375" style="1" customWidth="1"/>
    <col min="8" max="8" width="10.85546875" style="1" hidden="1" customWidth="1" outlineLevel="1"/>
    <col min="9" max="9" width="14.42578125" style="1" hidden="1" customWidth="1" outlineLevel="1"/>
    <col min="10" max="11" width="9.140625" style="1" hidden="1" customWidth="1" outlineLevel="1"/>
    <col min="12" max="12" width="9.140625" style="1" hidden="1" customWidth="1" outlineLevel="1" collapsed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7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76</v>
      </c>
    </row>
    <row r="8" spans="1:11" s="3" customFormat="1" x14ac:dyDescent="0.25">
      <c r="A8" s="3" t="s">
        <v>3</v>
      </c>
      <c r="F8" s="4" t="s">
        <v>77</v>
      </c>
    </row>
    <row r="9" spans="1:11" s="3" customFormat="1" ht="18" customHeight="1" x14ac:dyDescent="0.25"/>
    <row r="10" spans="1:11" s="3" customFormat="1" ht="11.25" customHeigh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ht="13.5" customHeigh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2.75" customHeight="1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147536.45000000001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20922.25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147383.54999999999</v>
      </c>
      <c r="E18" s="10">
        <v>139447.97</v>
      </c>
      <c r="F18" s="10">
        <f>D18</f>
        <v>147383.54999999999</v>
      </c>
      <c r="G18" s="11">
        <f t="shared" ref="G18:G27" si="0">E18-D18</f>
        <v>-7935.5799999999872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55936.118976377955</v>
      </c>
      <c r="E19" s="10">
        <f>E18*I19</f>
        <v>52924.347669291346</v>
      </c>
      <c r="F19" s="10">
        <f t="shared" ref="F19:F22" si="1">D19</f>
        <v>55936.118976377955</v>
      </c>
      <c r="G19" s="11">
        <f t="shared" si="0"/>
        <v>-3011.7713070866084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27852.009448818895</v>
      </c>
      <c r="E20" s="10">
        <f>E18*I20</f>
        <v>26352.372283464567</v>
      </c>
      <c r="F20" s="10">
        <f t="shared" si="1"/>
        <v>27852.009448818895</v>
      </c>
      <c r="G20" s="11">
        <f t="shared" si="0"/>
        <v>-1499.6371653543283</v>
      </c>
      <c r="H20" s="17">
        <v>1.2</v>
      </c>
      <c r="I20" s="17">
        <f>H20/H18</f>
        <v>0.1889763779527559</v>
      </c>
    </row>
    <row r="21" spans="1:9" s="3" customFormat="1" ht="14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25763.10874015748</v>
      </c>
      <c r="E21" s="10">
        <f>E18*I21</f>
        <v>24375.944362204726</v>
      </c>
      <c r="F21" s="10">
        <f t="shared" si="1"/>
        <v>25763.10874015748</v>
      </c>
      <c r="G21" s="11">
        <f t="shared" si="0"/>
        <v>-1387.1643779527549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37832.312834645665</v>
      </c>
      <c r="E22" s="10">
        <f>E18*I22</f>
        <v>35795.30568503937</v>
      </c>
      <c r="F22" s="10">
        <f t="shared" si="1"/>
        <v>37832.312834645665</v>
      </c>
      <c r="G22" s="11">
        <f t="shared" si="0"/>
        <v>-2037.0071496062956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60345.48</v>
      </c>
      <c r="E24" s="11">
        <v>57019.12</v>
      </c>
      <c r="F24" s="11">
        <f>D24</f>
        <v>60345.48</v>
      </c>
      <c r="G24" s="11">
        <f t="shared" si="0"/>
        <v>-3326.3600000000006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33886.160000000003</v>
      </c>
      <c r="E26" s="9">
        <v>32290.9</v>
      </c>
      <c r="F26" s="43">
        <f>F41</f>
        <v>29374.82</v>
      </c>
      <c r="G26" s="9">
        <f t="shared" si="0"/>
        <v>-1595.260000000002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7605.9</v>
      </c>
      <c r="E27" s="9">
        <v>6742.86</v>
      </c>
      <c r="F27" s="9">
        <v>55177.120000000003</v>
      </c>
      <c r="G27" s="9">
        <f t="shared" si="0"/>
        <v>-863.04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783964.41</v>
      </c>
      <c r="E28" s="9">
        <f>SUM(E29:E32)</f>
        <v>730574.2699999999</v>
      </c>
      <c r="F28" s="9">
        <f t="shared" ref="F28:G28" si="2">SUM(F29:F32)</f>
        <v>783976.25</v>
      </c>
      <c r="G28" s="9">
        <f t="shared" si="2"/>
        <v>-53390.140000000087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13833.7</v>
      </c>
      <c r="E29" s="9">
        <v>13057.87</v>
      </c>
      <c r="F29" s="9">
        <v>13845.54</v>
      </c>
      <c r="G29" s="9">
        <f>E29-D29</f>
        <v>-775.82999999999993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190179.31</v>
      </c>
      <c r="E30" s="9">
        <v>170293.08</v>
      </c>
      <c r="F30" s="9">
        <f>D30</f>
        <v>190179.31</v>
      </c>
      <c r="G30" s="9">
        <f>E30-D30</f>
        <v>-19886.23000000001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579951.4</v>
      </c>
      <c r="E32" s="9">
        <v>547223.31999999995</v>
      </c>
      <c r="F32" s="9">
        <f>D32</f>
        <v>579951.4</v>
      </c>
      <c r="G32" s="9">
        <f>E32-D32</f>
        <v>-32728.080000000075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198423.16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-27512.010000000002</v>
      </c>
      <c r="H36" s="48"/>
      <c r="I36" s="48"/>
    </row>
    <row r="37" spans="1:10" s="3" customFormat="1" ht="9" customHeight="1" x14ac:dyDescent="0.25"/>
    <row r="38" spans="1:10" ht="23.25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6.7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3.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SUM(F42:L44)</f>
        <v>29374.82</v>
      </c>
      <c r="G41" s="114"/>
    </row>
    <row r="42" spans="1:10" s="57" customFormat="1" ht="13.5" customHeight="1" x14ac:dyDescent="0.25">
      <c r="A42" s="56" t="s">
        <v>16</v>
      </c>
      <c r="B42" s="111" t="s">
        <v>210</v>
      </c>
      <c r="C42" s="111"/>
      <c r="D42" s="111"/>
      <c r="E42" s="111"/>
      <c r="F42" s="116">
        <v>1872.12</v>
      </c>
      <c r="G42" s="116"/>
    </row>
    <row r="43" spans="1:10" s="57" customFormat="1" ht="13.5" customHeight="1" x14ac:dyDescent="0.25">
      <c r="A43" s="56" t="s">
        <v>18</v>
      </c>
      <c r="B43" s="111" t="s">
        <v>218</v>
      </c>
      <c r="C43" s="111"/>
      <c r="D43" s="111"/>
      <c r="E43" s="111"/>
      <c r="F43" s="116">
        <v>13770</v>
      </c>
      <c r="G43" s="116"/>
    </row>
    <row r="44" spans="1:10" s="57" customFormat="1" ht="13.5" customHeight="1" x14ac:dyDescent="0.25">
      <c r="A44" s="56" t="s">
        <v>20</v>
      </c>
      <c r="B44" s="111" t="s">
        <v>281</v>
      </c>
      <c r="C44" s="111"/>
      <c r="D44" s="111"/>
      <c r="E44" s="111"/>
      <c r="F44" s="116">
        <v>13732.7</v>
      </c>
      <c r="G44" s="116"/>
    </row>
    <row r="45" spans="1:10" s="13" customFormat="1" ht="13.5" customHeight="1" x14ac:dyDescent="0.25">
      <c r="A45" s="82" t="s">
        <v>25</v>
      </c>
      <c r="B45" s="95" t="s">
        <v>129</v>
      </c>
      <c r="C45" s="96"/>
      <c r="D45" s="96"/>
      <c r="E45" s="97"/>
      <c r="F45" s="113">
        <f>SUM(F46:G46)</f>
        <v>55177.120000000003</v>
      </c>
      <c r="G45" s="114"/>
    </row>
    <row r="46" spans="1:10" s="57" customFormat="1" ht="13.5" customHeight="1" x14ac:dyDescent="0.25">
      <c r="A46" s="56" t="s">
        <v>128</v>
      </c>
      <c r="B46" s="111" t="s">
        <v>219</v>
      </c>
      <c r="C46" s="111"/>
      <c r="D46" s="111"/>
      <c r="E46" s="111"/>
      <c r="F46" s="116">
        <v>55177.120000000003</v>
      </c>
      <c r="G46" s="116"/>
    </row>
    <row r="47" spans="1:10" s="57" customFormat="1" ht="15.75" customHeight="1" x14ac:dyDescent="0.25">
      <c r="A47" s="59"/>
      <c r="B47" s="60"/>
      <c r="C47" s="60"/>
      <c r="D47" s="60"/>
      <c r="E47" s="60"/>
      <c r="F47" s="61"/>
      <c r="G47" s="61"/>
    </row>
    <row r="48" spans="1:10" s="3" customFormat="1" x14ac:dyDescent="0.25">
      <c r="A48" s="3" t="s">
        <v>55</v>
      </c>
      <c r="F48" s="3" t="s">
        <v>49</v>
      </c>
      <c r="I48" s="3" t="s">
        <v>126</v>
      </c>
    </row>
    <row r="49" spans="1:7" s="3" customFormat="1" ht="13.5" customHeight="1" x14ac:dyDescent="0.25">
      <c r="F49" s="4" t="s">
        <v>183</v>
      </c>
    </row>
    <row r="50" spans="1:7" s="3" customFormat="1" ht="21" customHeight="1" x14ac:dyDescent="0.25">
      <c r="A50" s="3" t="s">
        <v>50</v>
      </c>
    </row>
    <row r="51" spans="1:7" s="3" customFormat="1" x14ac:dyDescent="0.25">
      <c r="C51" s="15" t="s">
        <v>51</v>
      </c>
      <c r="E51" s="15"/>
      <c r="F51" s="15"/>
      <c r="G51" s="15"/>
    </row>
    <row r="52" spans="1:7" s="3" customFormat="1" x14ac:dyDescent="0.25"/>
    <row r="53" spans="1:7" s="3" customFormat="1" x14ac:dyDescent="0.25"/>
  </sheetData>
  <mergeCells count="24">
    <mergeCell ref="A13:C13"/>
    <mergeCell ref="A12:I12"/>
    <mergeCell ref="A11:I11"/>
    <mergeCell ref="A1:I1"/>
    <mergeCell ref="A2:I2"/>
    <mergeCell ref="A5:I5"/>
    <mergeCell ref="A10:I10"/>
    <mergeCell ref="A3:K3"/>
    <mergeCell ref="B42:E42"/>
    <mergeCell ref="F42:G42"/>
    <mergeCell ref="A34:C34"/>
    <mergeCell ref="A38:I38"/>
    <mergeCell ref="B40:E40"/>
    <mergeCell ref="F40:G40"/>
    <mergeCell ref="B41:E41"/>
    <mergeCell ref="F41:G41"/>
    <mergeCell ref="B43:E43"/>
    <mergeCell ref="F43:G43"/>
    <mergeCell ref="B45:E45"/>
    <mergeCell ref="F45:G45"/>
    <mergeCell ref="B46:E46"/>
    <mergeCell ref="F46:G46"/>
    <mergeCell ref="B44:E44"/>
    <mergeCell ref="F44:G44"/>
  </mergeCells>
  <pageMargins left="0" right="0" top="0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6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3.140625" style="1" customWidth="1"/>
    <col min="3" max="3" width="10.5703125" style="1" customWidth="1"/>
    <col min="4" max="4" width="12" style="1" customWidth="1"/>
    <col min="5" max="5" width="12.5703125" style="1" customWidth="1"/>
    <col min="6" max="6" width="11.140625" style="1" customWidth="1"/>
    <col min="7" max="7" width="12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4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78</v>
      </c>
    </row>
    <row r="8" spans="1:11" s="3" customFormat="1" x14ac:dyDescent="0.25">
      <c r="A8" s="3" t="s">
        <v>3</v>
      </c>
      <c r="F8" s="4" t="s">
        <v>79</v>
      </c>
    </row>
    <row r="9" spans="1:11" s="3" customFormat="1" ht="7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93564.79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-23213.97</v>
      </c>
      <c r="H15" s="48"/>
      <c r="I15" s="48"/>
    </row>
    <row r="16" spans="1:11" s="3" customFormat="1" ht="9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97727.52</v>
      </c>
      <c r="E18" s="10">
        <v>100171.31</v>
      </c>
      <c r="F18" s="10">
        <f>D18</f>
        <v>97727.52</v>
      </c>
      <c r="G18" s="11">
        <f t="shared" ref="G18:G27" si="0">E18-D18</f>
        <v>2443.7899999999936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37090.287118110238</v>
      </c>
      <c r="E19" s="10">
        <f>E18*I19</f>
        <v>38017.772771653545</v>
      </c>
      <c r="F19" s="10">
        <f t="shared" ref="F19:F22" si="1">D19</f>
        <v>37090.287118110238</v>
      </c>
      <c r="G19" s="11">
        <f t="shared" si="0"/>
        <v>927.4856535433064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18468.192755905511</v>
      </c>
      <c r="E20" s="10">
        <f>E18*I20</f>
        <v>18930.011338582677</v>
      </c>
      <c r="F20" s="10">
        <f t="shared" si="1"/>
        <v>18468.192755905511</v>
      </c>
      <c r="G20" s="11">
        <f t="shared" si="0"/>
        <v>461.81858267716598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17083.078299212601</v>
      </c>
      <c r="E21" s="10">
        <f>E18*I21</f>
        <v>17510.260488188978</v>
      </c>
      <c r="F21" s="10">
        <f t="shared" si="1"/>
        <v>17083.078299212601</v>
      </c>
      <c r="G21" s="11">
        <f t="shared" si="0"/>
        <v>427.1821889763778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25085.961826771654</v>
      </c>
      <c r="E22" s="10">
        <f>E18*I22</f>
        <v>25713.265401574805</v>
      </c>
      <c r="F22" s="10">
        <f t="shared" si="1"/>
        <v>25085.961826771654</v>
      </c>
      <c r="G22" s="11">
        <f t="shared" si="0"/>
        <v>627.3035748031507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9">
        <v>0</v>
      </c>
      <c r="E23" s="9">
        <v>0</v>
      </c>
      <c r="F23" s="9">
        <v>0</v>
      </c>
      <c r="G23" s="9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9">
        <v>40014</v>
      </c>
      <c r="E24" s="9">
        <v>41803.97</v>
      </c>
      <c r="F24" s="9">
        <f>D24</f>
        <v>40014</v>
      </c>
      <c r="G24" s="9">
        <f t="shared" si="0"/>
        <v>1789.9700000000012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22469.279999999999</v>
      </c>
      <c r="E26" s="9">
        <v>24944.48</v>
      </c>
      <c r="F26" s="43">
        <f>F40</f>
        <v>58031.34</v>
      </c>
      <c r="G26" s="9">
        <f t="shared" si="0"/>
        <v>2475.2000000000007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19933.650000000001</v>
      </c>
      <c r="E27" s="9">
        <v>19629.189999999999</v>
      </c>
      <c r="F27" s="9">
        <v>0</v>
      </c>
      <c r="G27" s="9">
        <f t="shared" si="0"/>
        <v>-304.46000000000276</v>
      </c>
    </row>
    <row r="28" spans="1:9" ht="14.2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538822</v>
      </c>
      <c r="E28" s="9">
        <f>SUM(E29:E32)</f>
        <v>566735.35</v>
      </c>
      <c r="F28" s="9">
        <f t="shared" ref="F28:G28" si="2">SUM(F29:F32)</f>
        <v>538819.8600000001</v>
      </c>
      <c r="G28" s="9">
        <f t="shared" si="2"/>
        <v>27913.349999999977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8256.75</v>
      </c>
      <c r="E29" s="9">
        <v>8682.2800000000007</v>
      </c>
      <c r="F29" s="9">
        <v>8254.61</v>
      </c>
      <c r="G29" s="9">
        <f>E29-D29</f>
        <v>425.53000000000065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146004.04</v>
      </c>
      <c r="E30" s="9">
        <v>165054.19</v>
      </c>
      <c r="F30" s="9">
        <f>D30</f>
        <v>146004.04</v>
      </c>
      <c r="G30" s="9">
        <f>E30-D30</f>
        <v>19050.149999999994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384561.21</v>
      </c>
      <c r="E32" s="9">
        <v>392998.88</v>
      </c>
      <c r="F32" s="9">
        <f>D32</f>
        <v>384561.21</v>
      </c>
      <c r="G32" s="9">
        <f>E32-D32</f>
        <v>8437.6699999999837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52179.360000000001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-3584.7800000000025</v>
      </c>
      <c r="H36" s="48"/>
      <c r="I36" s="48"/>
    </row>
    <row r="37" spans="1:10" ht="26.2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6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SUM(F41:L43)</f>
        <v>58031.34</v>
      </c>
      <c r="G40" s="114"/>
    </row>
    <row r="41" spans="1:10" ht="12.75" customHeight="1" x14ac:dyDescent="0.25">
      <c r="A41" s="9" t="s">
        <v>16</v>
      </c>
      <c r="B41" s="103" t="s">
        <v>282</v>
      </c>
      <c r="C41" s="103"/>
      <c r="D41" s="103"/>
      <c r="E41" s="103"/>
      <c r="F41" s="104">
        <v>39028.6</v>
      </c>
      <c r="G41" s="104"/>
    </row>
    <row r="42" spans="1:10" ht="12.75" customHeight="1" x14ac:dyDescent="0.25">
      <c r="A42" s="9" t="s">
        <v>18</v>
      </c>
      <c r="B42" s="103" t="s">
        <v>197</v>
      </c>
      <c r="C42" s="103"/>
      <c r="D42" s="103"/>
      <c r="E42" s="103"/>
      <c r="F42" s="104">
        <v>6041.54</v>
      </c>
      <c r="G42" s="104"/>
    </row>
    <row r="43" spans="1:10" s="57" customFormat="1" ht="12.75" customHeight="1" x14ac:dyDescent="0.25">
      <c r="A43" s="56" t="s">
        <v>20</v>
      </c>
      <c r="B43" s="111" t="s">
        <v>281</v>
      </c>
      <c r="C43" s="111"/>
      <c r="D43" s="111"/>
      <c r="E43" s="111"/>
      <c r="F43" s="116">
        <v>12961.2</v>
      </c>
      <c r="G43" s="116"/>
    </row>
    <row r="44" spans="1:10" x14ac:dyDescent="0.25">
      <c r="B44" s="14"/>
      <c r="C44" s="14"/>
      <c r="D44" s="14"/>
      <c r="E44" s="14"/>
    </row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x14ac:dyDescent="0.25">
      <c r="A47" s="3" t="s">
        <v>50</v>
      </c>
    </row>
    <row r="48" spans="1:10" s="3" customForma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A1:I1"/>
    <mergeCell ref="A2:I2"/>
    <mergeCell ref="A5:I5"/>
    <mergeCell ref="A10:I10"/>
    <mergeCell ref="A3:K3"/>
    <mergeCell ref="B42:E42"/>
    <mergeCell ref="F42:G42"/>
    <mergeCell ref="B43:E43"/>
    <mergeCell ref="F43:G43"/>
    <mergeCell ref="A11:I11"/>
    <mergeCell ref="B41:E41"/>
    <mergeCell ref="F41:G41"/>
    <mergeCell ref="A12:I12"/>
    <mergeCell ref="A37:I37"/>
    <mergeCell ref="B39:E39"/>
    <mergeCell ref="F39:G39"/>
    <mergeCell ref="B40:E40"/>
    <mergeCell ref="F40:G40"/>
    <mergeCell ref="A13:C13"/>
    <mergeCell ref="A34:C34"/>
  </mergeCells>
  <pageMargins left="0" right="0" top="0" bottom="0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5" workbookViewId="0">
      <selection activeCell="P50" sqref="P50"/>
    </sheetView>
  </sheetViews>
  <sheetFormatPr defaultRowHeight="15" outlineLevelCol="1" x14ac:dyDescent="0.25"/>
  <cols>
    <col min="1" max="1" width="4.7109375" style="1" customWidth="1"/>
    <col min="2" max="2" width="30" style="1" customWidth="1"/>
    <col min="3" max="3" width="11.42578125" style="1" customWidth="1"/>
    <col min="4" max="4" width="13.42578125" style="1" customWidth="1"/>
    <col min="5" max="5" width="12.7109375" style="1" customWidth="1"/>
    <col min="6" max="6" width="13.4257812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2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2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7.5" customHeight="1" x14ac:dyDescent="0.25"/>
    <row r="7" spans="1:11" s="3" customFormat="1" ht="16.5" customHeight="1" x14ac:dyDescent="0.25">
      <c r="A7" s="3" t="s">
        <v>2</v>
      </c>
      <c r="F7" s="4" t="s">
        <v>80</v>
      </c>
    </row>
    <row r="8" spans="1:11" s="3" customFormat="1" x14ac:dyDescent="0.25">
      <c r="A8" s="3" t="s">
        <v>3</v>
      </c>
      <c r="F8" s="4" t="s">
        <v>81</v>
      </c>
    </row>
    <row r="9" spans="1:11" s="3" customFormat="1" ht="9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17977.099999999999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34343.699999999997</v>
      </c>
      <c r="H15" s="48"/>
      <c r="I15" s="48"/>
    </row>
    <row r="16" spans="1:11" s="3" customFormat="1" ht="9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132611.76</v>
      </c>
      <c r="E18" s="10">
        <v>125680.29</v>
      </c>
      <c r="F18" s="10">
        <f>D18</f>
        <v>132611.76</v>
      </c>
      <c r="G18" s="11">
        <f t="shared" ref="G18:G27" si="0">E18-D18</f>
        <v>-6931.4700000000157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50329.817574803157</v>
      </c>
      <c r="E19" s="10">
        <f>E18*I19</f>
        <v>47699.133685039371</v>
      </c>
      <c r="F19" s="10">
        <f t="shared" ref="F19:F22" si="1">D19</f>
        <v>50329.817574803157</v>
      </c>
      <c r="G19" s="11">
        <f t="shared" si="0"/>
        <v>-2630.6838897637863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25060.49007874016</v>
      </c>
      <c r="E20" s="10">
        <f>E18*I20</f>
        <v>23750.605984251968</v>
      </c>
      <c r="F20" s="10">
        <f t="shared" si="1"/>
        <v>25060.49007874016</v>
      </c>
      <c r="G20" s="11">
        <f t="shared" si="0"/>
        <v>-1309.8840944881922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23180.953322834648</v>
      </c>
      <c r="E21" s="10">
        <f>E18*I21</f>
        <v>21969.310535433073</v>
      </c>
      <c r="F21" s="10">
        <f t="shared" si="1"/>
        <v>23180.953322834648</v>
      </c>
      <c r="G21" s="11">
        <f t="shared" si="0"/>
        <v>-1211.6427874015753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34040.499023622047</v>
      </c>
      <c r="E22" s="10">
        <f>E18*I22</f>
        <v>32261.239795275589</v>
      </c>
      <c r="F22" s="10">
        <f t="shared" si="1"/>
        <v>34040.499023622047</v>
      </c>
      <c r="G22" s="11">
        <f t="shared" si="0"/>
        <v>-1779.2592283464583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54297.36</v>
      </c>
      <c r="E24" s="11">
        <v>52318.09</v>
      </c>
      <c r="F24" s="11">
        <f>D24</f>
        <v>54297.36</v>
      </c>
      <c r="G24" s="11">
        <f t="shared" si="0"/>
        <v>-1979.2700000000041</v>
      </c>
    </row>
    <row r="25" spans="1:9" ht="14.2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30489.96</v>
      </c>
      <c r="E26" s="9">
        <v>29584.080000000002</v>
      </c>
      <c r="F26" s="43">
        <f>F40</f>
        <v>20866.22</v>
      </c>
      <c r="G26" s="9">
        <f t="shared" si="0"/>
        <v>-905.87999999999738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31325.52</v>
      </c>
      <c r="E27" s="9">
        <v>30249.58</v>
      </c>
      <c r="F27" s="9">
        <v>0</v>
      </c>
      <c r="G27" s="9">
        <f t="shared" si="0"/>
        <v>-1075.9399999999987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681508.87</v>
      </c>
      <c r="E28" s="9">
        <f>SUM(E29:E32)</f>
        <v>638199.43000000005</v>
      </c>
      <c r="F28" s="9">
        <f t="shared" ref="F28:G28" si="2">SUM(F29:F32)</f>
        <v>681518.2</v>
      </c>
      <c r="G28" s="9">
        <f t="shared" si="2"/>
        <v>-43309.439999999995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13454.67</v>
      </c>
      <c r="E29" s="9">
        <v>12823.16</v>
      </c>
      <c r="F29" s="9">
        <v>13464</v>
      </c>
      <c r="G29" s="9">
        <f>E29-D29</f>
        <v>-631.51000000000022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146220.13</v>
      </c>
      <c r="E30" s="9">
        <v>142884.95000000001</v>
      </c>
      <c r="F30" s="9">
        <f>D30</f>
        <v>146220.13</v>
      </c>
      <c r="G30" s="9">
        <f>E30-D30</f>
        <v>-3335.179999999993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521834.07</v>
      </c>
      <c r="E32" s="9">
        <v>482491.32</v>
      </c>
      <c r="F32" s="9">
        <f>D32</f>
        <v>521834.07</v>
      </c>
      <c r="G32" s="9">
        <f>E32-D32</f>
        <v>-39342.75</v>
      </c>
    </row>
    <row r="33" spans="1:10" s="22" customFormat="1" ht="7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50812.22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64593.279999999999</v>
      </c>
      <c r="H36" s="48"/>
      <c r="I36" s="48"/>
    </row>
    <row r="37" spans="1:10" ht="25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SUM(F41:L43)</f>
        <v>20866.22</v>
      </c>
      <c r="G40" s="114"/>
    </row>
    <row r="41" spans="1:10" ht="12" customHeight="1" x14ac:dyDescent="0.25">
      <c r="A41" s="9" t="s">
        <v>16</v>
      </c>
      <c r="B41" s="103" t="s">
        <v>220</v>
      </c>
      <c r="C41" s="103"/>
      <c r="D41" s="103"/>
      <c r="E41" s="103"/>
      <c r="F41" s="104">
        <v>500</v>
      </c>
      <c r="G41" s="104"/>
    </row>
    <row r="42" spans="1:10" ht="12" customHeight="1" x14ac:dyDescent="0.25">
      <c r="A42" s="9" t="s">
        <v>18</v>
      </c>
      <c r="B42" s="103" t="s">
        <v>197</v>
      </c>
      <c r="C42" s="103"/>
      <c r="D42" s="103"/>
      <c r="E42" s="103"/>
      <c r="F42" s="104">
        <v>6324.92</v>
      </c>
      <c r="G42" s="104"/>
    </row>
    <row r="43" spans="1:10" s="57" customFormat="1" ht="12" customHeight="1" x14ac:dyDescent="0.25">
      <c r="A43" s="56" t="s">
        <v>20</v>
      </c>
      <c r="B43" s="111" t="s">
        <v>281</v>
      </c>
      <c r="C43" s="111"/>
      <c r="D43" s="111"/>
      <c r="E43" s="111"/>
      <c r="F43" s="116">
        <v>14041.3</v>
      </c>
      <c r="G43" s="116"/>
    </row>
    <row r="44" spans="1:10" x14ac:dyDescent="0.25">
      <c r="B44" s="14"/>
      <c r="C44" s="14"/>
      <c r="D44" s="14"/>
      <c r="E44" s="14"/>
    </row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x14ac:dyDescent="0.25">
      <c r="A47" s="3" t="s">
        <v>50</v>
      </c>
    </row>
    <row r="48" spans="1:10" s="3" customForma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A12:I12"/>
    <mergeCell ref="A37:I37"/>
    <mergeCell ref="B39:E39"/>
    <mergeCell ref="F39:G39"/>
    <mergeCell ref="B40:E40"/>
    <mergeCell ref="F40:G40"/>
    <mergeCell ref="A13:C13"/>
    <mergeCell ref="A34:C34"/>
    <mergeCell ref="A11:I11"/>
    <mergeCell ref="A1:I1"/>
    <mergeCell ref="A2:I2"/>
    <mergeCell ref="A5:I5"/>
    <mergeCell ref="A10:I10"/>
    <mergeCell ref="A3:K3"/>
    <mergeCell ref="B43:E43"/>
    <mergeCell ref="F43:G43"/>
    <mergeCell ref="B42:E42"/>
    <mergeCell ref="F42:G42"/>
    <mergeCell ref="B41:E41"/>
    <mergeCell ref="F41:G41"/>
  </mergeCells>
  <pageMargins left="0" right="0" top="0" bottom="0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6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28515625" style="1" customWidth="1"/>
    <col min="3" max="3" width="11.140625" style="1" customWidth="1"/>
    <col min="4" max="4" width="12.5703125" style="1" customWidth="1"/>
    <col min="5" max="5" width="12.42578125" style="1" customWidth="1"/>
    <col min="6" max="6" width="12.710937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0" width="9.28515625" style="1" hidden="1" customWidth="1" outlineLevel="1"/>
    <col min="11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3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.75" customHeight="1" x14ac:dyDescent="0.25"/>
    <row r="7" spans="1:11" s="3" customFormat="1" ht="16.5" customHeight="1" x14ac:dyDescent="0.25">
      <c r="A7" s="3" t="s">
        <v>2</v>
      </c>
      <c r="F7" s="4" t="s">
        <v>82</v>
      </c>
    </row>
    <row r="8" spans="1:11" s="3" customFormat="1" x14ac:dyDescent="0.25">
      <c r="A8" s="3" t="s">
        <v>3</v>
      </c>
      <c r="F8" s="4" t="s">
        <v>83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243215.64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42050.400000000001</v>
      </c>
      <c r="H15" s="48"/>
      <c r="I15" s="48"/>
    </row>
    <row r="16" spans="1:11" s="3" customFormat="1" ht="10.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179970.48</v>
      </c>
      <c r="E18" s="10">
        <v>173109.66</v>
      </c>
      <c r="F18" s="10">
        <f>D18</f>
        <v>179970.48</v>
      </c>
      <c r="G18" s="11">
        <f t="shared" ref="G18:G27" si="0">E18-D18</f>
        <v>-6860.820000000007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68303.756976377961</v>
      </c>
      <c r="E19" s="10">
        <f>E18*I19</f>
        <v>65699.886708661419</v>
      </c>
      <c r="F19" s="10">
        <f t="shared" ref="F19:F22" si="1">D19</f>
        <v>68303.756976377961</v>
      </c>
      <c r="G19" s="11">
        <f t="shared" si="0"/>
        <v>-2603.870267716542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34010.169448818902</v>
      </c>
      <c r="E20" s="10">
        <f>E18*I20</f>
        <v>32713.63653543307</v>
      </c>
      <c r="F20" s="10">
        <f t="shared" si="1"/>
        <v>34010.169448818902</v>
      </c>
      <c r="G20" s="11">
        <f t="shared" si="0"/>
        <v>-1296.5329133858322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31459.406740157483</v>
      </c>
      <c r="E21" s="10">
        <f>E18*I21</f>
        <v>30260.113795275593</v>
      </c>
      <c r="F21" s="10">
        <f t="shared" si="1"/>
        <v>31459.406740157483</v>
      </c>
      <c r="G21" s="11">
        <f t="shared" si="0"/>
        <v>-1199.2929448818904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46197.146834645675</v>
      </c>
      <c r="E22" s="10">
        <f>E18*I22</f>
        <v>44436.022960629925</v>
      </c>
      <c r="F22" s="10">
        <f t="shared" si="1"/>
        <v>46197.146834645675</v>
      </c>
      <c r="G22" s="11">
        <f t="shared" si="0"/>
        <v>-1761.1238740157496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73688.160000000003</v>
      </c>
      <c r="E24" s="11">
        <v>70373.350000000006</v>
      </c>
      <c r="F24" s="11">
        <f>D24</f>
        <v>73688.160000000003</v>
      </c>
      <c r="G24" s="11">
        <f t="shared" si="0"/>
        <v>-3314.8099999999977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41378.639999999999</v>
      </c>
      <c r="E26" s="9">
        <v>40993.519999999997</v>
      </c>
      <c r="F26" s="43">
        <f>F40</f>
        <v>37561.869999999995</v>
      </c>
      <c r="G26" s="9">
        <f t="shared" si="0"/>
        <v>-385.12000000000262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378.01</v>
      </c>
      <c r="F27" s="9">
        <v>73286.95</v>
      </c>
      <c r="G27" s="9">
        <f t="shared" si="0"/>
        <v>378.01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1004623.36</v>
      </c>
      <c r="E28" s="9">
        <f>SUM(E29:E32)</f>
        <v>938966.89</v>
      </c>
      <c r="F28" s="9">
        <f>SUM(F29:F32)</f>
        <v>1004632.37</v>
      </c>
      <c r="G28" s="9">
        <f t="shared" ref="G28" si="2">SUM(G29:G32)</f>
        <v>-65656.469999999972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26879.1</v>
      </c>
      <c r="E29" s="9">
        <v>25270.720000000001</v>
      </c>
      <c r="F29" s="9">
        <v>26888.11</v>
      </c>
      <c r="G29" s="9">
        <f>E29-D29</f>
        <v>-1608.3799999999974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269551.89</v>
      </c>
      <c r="E30" s="9">
        <v>254793.36</v>
      </c>
      <c r="F30" s="9">
        <f>D30</f>
        <v>269551.89</v>
      </c>
      <c r="G30" s="9">
        <f>E30-D30</f>
        <v>-14758.530000000028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708192.37</v>
      </c>
      <c r="E32" s="9">
        <v>658902.81000000006</v>
      </c>
      <c r="F32" s="9">
        <f>D32</f>
        <v>708192.37</v>
      </c>
      <c r="G32" s="9">
        <f>E32-D32</f>
        <v>-49289.559999999939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267716.67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-30858.539999999994</v>
      </c>
      <c r="H36" s="48"/>
      <c r="I36" s="48"/>
    </row>
    <row r="37" spans="1:10" ht="24.7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SUM(F41:G45)</f>
        <v>37561.869999999995</v>
      </c>
      <c r="G40" s="114"/>
    </row>
    <row r="41" spans="1:10" ht="12.75" customHeight="1" x14ac:dyDescent="0.25">
      <c r="A41" s="9" t="s">
        <v>16</v>
      </c>
      <c r="B41" s="103" t="s">
        <v>221</v>
      </c>
      <c r="C41" s="103"/>
      <c r="D41" s="103"/>
      <c r="E41" s="103"/>
      <c r="F41" s="104">
        <v>3000</v>
      </c>
      <c r="G41" s="104"/>
    </row>
    <row r="42" spans="1:10" ht="12.75" customHeight="1" x14ac:dyDescent="0.25">
      <c r="A42" s="9" t="s">
        <v>18</v>
      </c>
      <c r="B42" s="103" t="s">
        <v>209</v>
      </c>
      <c r="C42" s="103"/>
      <c r="D42" s="103"/>
      <c r="E42" s="103"/>
      <c r="F42" s="104">
        <v>10200</v>
      </c>
      <c r="G42" s="104"/>
    </row>
    <row r="43" spans="1:10" ht="12.75" customHeight="1" x14ac:dyDescent="0.25">
      <c r="A43" s="9" t="s">
        <v>20</v>
      </c>
      <c r="B43" s="103" t="s">
        <v>222</v>
      </c>
      <c r="C43" s="103"/>
      <c r="D43" s="103"/>
      <c r="E43" s="103"/>
      <c r="F43" s="104">
        <v>2000</v>
      </c>
      <c r="G43" s="104"/>
    </row>
    <row r="44" spans="1:10" s="57" customFormat="1" ht="12.75" customHeight="1" x14ac:dyDescent="0.25">
      <c r="A44" s="56" t="s">
        <v>22</v>
      </c>
      <c r="B44" s="111" t="s">
        <v>223</v>
      </c>
      <c r="C44" s="111"/>
      <c r="D44" s="111"/>
      <c r="E44" s="111"/>
      <c r="F44" s="116">
        <v>1685.67</v>
      </c>
      <c r="G44" s="116"/>
    </row>
    <row r="45" spans="1:10" s="57" customFormat="1" ht="12.75" customHeight="1" x14ac:dyDescent="0.25">
      <c r="A45" s="56" t="s">
        <v>24</v>
      </c>
      <c r="B45" s="111" t="s">
        <v>281</v>
      </c>
      <c r="C45" s="111"/>
      <c r="D45" s="111"/>
      <c r="E45" s="111"/>
      <c r="F45" s="116">
        <v>20676.2</v>
      </c>
      <c r="G45" s="116"/>
    </row>
    <row r="46" spans="1:10" s="13" customFormat="1" ht="12.75" customHeight="1" x14ac:dyDescent="0.25">
      <c r="A46" s="82" t="s">
        <v>25</v>
      </c>
      <c r="B46" s="95" t="s">
        <v>129</v>
      </c>
      <c r="C46" s="96"/>
      <c r="D46" s="96"/>
      <c r="E46" s="97"/>
      <c r="F46" s="113">
        <f>SUM(F47:G51)</f>
        <v>73286.95</v>
      </c>
      <c r="G46" s="114"/>
    </row>
    <row r="47" spans="1:10" ht="12.75" customHeight="1" x14ac:dyDescent="0.25">
      <c r="A47" s="9" t="s">
        <v>128</v>
      </c>
      <c r="B47" s="103" t="s">
        <v>224</v>
      </c>
      <c r="C47" s="103"/>
      <c r="D47" s="103"/>
      <c r="E47" s="103"/>
      <c r="F47" s="104">
        <v>73286.95</v>
      </c>
      <c r="G47" s="104"/>
    </row>
    <row r="48" spans="1:10" s="57" customFormat="1" ht="12.75" customHeight="1" x14ac:dyDescent="0.25">
      <c r="A48" s="59"/>
      <c r="B48" s="60"/>
      <c r="C48" s="60"/>
      <c r="D48" s="60"/>
      <c r="E48" s="60"/>
      <c r="F48" s="61"/>
      <c r="G48" s="61"/>
    </row>
    <row r="49" spans="1:9" s="3" customFormat="1" x14ac:dyDescent="0.25">
      <c r="A49" s="3" t="s">
        <v>55</v>
      </c>
      <c r="F49" s="3" t="s">
        <v>49</v>
      </c>
      <c r="I49" s="3" t="s">
        <v>126</v>
      </c>
    </row>
    <row r="50" spans="1:9" s="3" customFormat="1" ht="13.5" customHeight="1" x14ac:dyDescent="0.25">
      <c r="F50" s="4" t="s">
        <v>183</v>
      </c>
    </row>
    <row r="51" spans="1:9" s="3" customFormat="1" x14ac:dyDescent="0.25">
      <c r="A51" s="3" t="s">
        <v>50</v>
      </c>
    </row>
    <row r="52" spans="1:9" s="3" customFormat="1" x14ac:dyDescent="0.25">
      <c r="C52" s="15" t="s">
        <v>51</v>
      </c>
      <c r="E52" s="15"/>
      <c r="F52" s="15"/>
      <c r="G52" s="15"/>
    </row>
    <row r="53" spans="1:9" s="3" customFormat="1" x14ac:dyDescent="0.25"/>
    <row r="54" spans="1:9" s="3" customFormat="1" x14ac:dyDescent="0.25"/>
  </sheetData>
  <mergeCells count="28">
    <mergeCell ref="A1:I1"/>
    <mergeCell ref="A2:I2"/>
    <mergeCell ref="A5:I5"/>
    <mergeCell ref="A10:I10"/>
    <mergeCell ref="A3:K3"/>
    <mergeCell ref="B42:E42"/>
    <mergeCell ref="F42:G42"/>
    <mergeCell ref="B43:E43"/>
    <mergeCell ref="F43:G43"/>
    <mergeCell ref="A11:I11"/>
    <mergeCell ref="B41:E41"/>
    <mergeCell ref="F41:G41"/>
    <mergeCell ref="A12:I12"/>
    <mergeCell ref="A37:I37"/>
    <mergeCell ref="A13:C13"/>
    <mergeCell ref="A34:C34"/>
    <mergeCell ref="B39:E39"/>
    <mergeCell ref="F39:G39"/>
    <mergeCell ref="B40:E40"/>
    <mergeCell ref="F40:G40"/>
    <mergeCell ref="B46:E46"/>
    <mergeCell ref="F46:G46"/>
    <mergeCell ref="B47:E47"/>
    <mergeCell ref="F47:G47"/>
    <mergeCell ref="B44:E44"/>
    <mergeCell ref="F44:G44"/>
    <mergeCell ref="B45:E45"/>
    <mergeCell ref="F45:G45"/>
  </mergeCells>
  <pageMargins left="0" right="0" top="0" bottom="0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4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3.7109375" style="1" customWidth="1"/>
    <col min="3" max="3" width="10.85546875" style="1" customWidth="1"/>
    <col min="4" max="4" width="12.28515625" style="1" customWidth="1"/>
    <col min="5" max="5" width="11.7109375" style="1" customWidth="1"/>
    <col min="6" max="7" width="12.85546875" style="1" customWidth="1"/>
    <col min="8" max="8" width="10.85546875" style="1" hidden="1" customWidth="1" outlineLevel="1"/>
    <col min="9" max="9" width="13.285156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3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7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172</v>
      </c>
    </row>
    <row r="8" spans="1:11" s="3" customFormat="1" x14ac:dyDescent="0.25">
      <c r="A8" s="3" t="s">
        <v>3</v>
      </c>
      <c r="F8" s="4" t="s">
        <v>84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325261.5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-14174.7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259962.02</v>
      </c>
      <c r="E18" s="10">
        <v>259262.54</v>
      </c>
      <c r="F18" s="10">
        <f>D18</f>
        <v>259962.02</v>
      </c>
      <c r="G18" s="11">
        <f t="shared" ref="G18:G27" si="0">E18-D18</f>
        <v>-699.47999999998137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98662.750897637801</v>
      </c>
      <c r="E19" s="10">
        <f>E18*I19</f>
        <v>98397.278960629934</v>
      </c>
      <c r="F19" s="10">
        <f t="shared" ref="F19:F22" si="1">D19</f>
        <v>98662.750897637801</v>
      </c>
      <c r="G19" s="11">
        <f t="shared" si="0"/>
        <v>-265.47193700786738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49126.680944881889</v>
      </c>
      <c r="E20" s="10">
        <f>E18*I20</f>
        <v>48994.495748031499</v>
      </c>
      <c r="F20" s="10">
        <f t="shared" si="1"/>
        <v>49126.680944881889</v>
      </c>
      <c r="G20" s="11">
        <f t="shared" si="0"/>
        <v>-132.18519685039064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45442.179874015746</v>
      </c>
      <c r="E21" s="10">
        <f>E18*I21</f>
        <v>45319.908566929138</v>
      </c>
      <c r="F21" s="10">
        <f t="shared" si="1"/>
        <v>45442.179874015746</v>
      </c>
      <c r="G21" s="11">
        <f t="shared" si="0"/>
        <v>-122.27130708660843</v>
      </c>
      <c r="H21" s="17">
        <v>1.1100000000000001</v>
      </c>
      <c r="I21" s="17">
        <f>H21/H18</f>
        <v>0.17480314960629922</v>
      </c>
    </row>
    <row r="22" spans="1:9" s="3" customFormat="1" ht="15" customHeight="1" x14ac:dyDescent="0.25">
      <c r="A22" s="8" t="s">
        <v>22</v>
      </c>
      <c r="B22" s="9" t="s">
        <v>23</v>
      </c>
      <c r="C22" s="31">
        <v>1.63</v>
      </c>
      <c r="D22" s="10">
        <f>D18*I22</f>
        <v>66730.408283464567</v>
      </c>
      <c r="E22" s="10">
        <f>E18*I22</f>
        <v>66550.856724409459</v>
      </c>
      <c r="F22" s="10">
        <f t="shared" si="1"/>
        <v>66730.408283464567</v>
      </c>
      <c r="G22" s="11">
        <f t="shared" si="0"/>
        <v>-179.55155905510765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106440.36</v>
      </c>
      <c r="E24" s="11">
        <v>107668.28</v>
      </c>
      <c r="F24" s="11">
        <f>D24</f>
        <v>106440.36</v>
      </c>
      <c r="G24" s="11">
        <f t="shared" si="0"/>
        <v>1227.9199999999983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59771.040000000001</v>
      </c>
      <c r="E26" s="9">
        <v>65141.99</v>
      </c>
      <c r="F26" s="43">
        <f>F40</f>
        <v>64347.200000000004</v>
      </c>
      <c r="G26" s="9">
        <f t="shared" si="0"/>
        <v>5370.9499999999971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42972</v>
      </c>
      <c r="E27" s="9">
        <v>41908.71</v>
      </c>
      <c r="F27" s="9">
        <v>77687.08</v>
      </c>
      <c r="G27" s="9">
        <f t="shared" si="0"/>
        <v>-1063.2900000000009</v>
      </c>
    </row>
    <row r="28" spans="1:9" ht="1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1409378.02</v>
      </c>
      <c r="E28" s="9">
        <f>SUM(E29:E32)</f>
        <v>1434880.88</v>
      </c>
      <c r="F28" s="9">
        <f t="shared" ref="F28:G28" si="2">SUM(F29:F32)</f>
        <v>1409390.5499999998</v>
      </c>
      <c r="G28" s="9">
        <f t="shared" si="2"/>
        <v>25502.860000000081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25806.04</v>
      </c>
      <c r="E29" s="9">
        <v>25806</v>
      </c>
      <c r="F29" s="9">
        <v>25818.57</v>
      </c>
      <c r="G29" s="9">
        <f>E29-D29</f>
        <v>-4.0000000000873115E-2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360582.79</v>
      </c>
      <c r="E30" s="9">
        <v>375115.22</v>
      </c>
      <c r="F30" s="9">
        <f>D30</f>
        <v>360582.79</v>
      </c>
      <c r="G30" s="9">
        <f>E30-D30</f>
        <v>14532.429999999993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1022989.19</v>
      </c>
      <c r="E32" s="9">
        <v>1033959.66</v>
      </c>
      <c r="F32" s="9">
        <f>D32</f>
        <v>1022989.19</v>
      </c>
      <c r="G32" s="9">
        <f>E32-D32</f>
        <v>10970.470000000088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266278.94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-49953.070000000007</v>
      </c>
      <c r="H36" s="48"/>
      <c r="I36" s="48"/>
    </row>
    <row r="37" spans="1:10" ht="28.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09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SUM(F41:G45)</f>
        <v>64347.200000000004</v>
      </c>
      <c r="G40" s="114"/>
    </row>
    <row r="41" spans="1:10" ht="12.75" customHeight="1" x14ac:dyDescent="0.25">
      <c r="A41" s="9" t="s">
        <v>16</v>
      </c>
      <c r="B41" s="87" t="s">
        <v>225</v>
      </c>
      <c r="C41" s="88"/>
      <c r="D41" s="88"/>
      <c r="E41" s="89"/>
      <c r="F41" s="117">
        <v>20513.54</v>
      </c>
      <c r="G41" s="118"/>
    </row>
    <row r="42" spans="1:10" ht="12.75" customHeight="1" x14ac:dyDescent="0.25">
      <c r="A42" s="9" t="s">
        <v>18</v>
      </c>
      <c r="B42" s="103" t="s">
        <v>226</v>
      </c>
      <c r="C42" s="103"/>
      <c r="D42" s="103"/>
      <c r="E42" s="103"/>
      <c r="F42" s="104">
        <v>5320.7</v>
      </c>
      <c r="G42" s="104"/>
    </row>
    <row r="43" spans="1:10" s="57" customFormat="1" ht="12.75" customHeight="1" x14ac:dyDescent="0.25">
      <c r="A43" s="56" t="s">
        <v>20</v>
      </c>
      <c r="B43" s="111" t="s">
        <v>227</v>
      </c>
      <c r="C43" s="111"/>
      <c r="D43" s="111"/>
      <c r="E43" s="111"/>
      <c r="F43" s="116">
        <v>8124</v>
      </c>
      <c r="G43" s="116"/>
    </row>
    <row r="44" spans="1:10" s="57" customFormat="1" ht="12" customHeight="1" x14ac:dyDescent="0.25">
      <c r="A44" s="56" t="s">
        <v>22</v>
      </c>
      <c r="B44" s="111" t="s">
        <v>228</v>
      </c>
      <c r="C44" s="111"/>
      <c r="D44" s="111"/>
      <c r="E44" s="111"/>
      <c r="F44" s="116">
        <v>8786.9599999999991</v>
      </c>
      <c r="G44" s="116"/>
    </row>
    <row r="45" spans="1:10" s="57" customFormat="1" ht="13.5" customHeight="1" x14ac:dyDescent="0.25">
      <c r="A45" s="56" t="s">
        <v>24</v>
      </c>
      <c r="B45" s="111" t="s">
        <v>281</v>
      </c>
      <c r="C45" s="111"/>
      <c r="D45" s="111"/>
      <c r="E45" s="111"/>
      <c r="F45" s="116">
        <v>21602</v>
      </c>
      <c r="G45" s="116"/>
    </row>
    <row r="46" spans="1:10" s="13" customFormat="1" ht="12.75" customHeight="1" x14ac:dyDescent="0.25">
      <c r="A46" s="12" t="s">
        <v>140</v>
      </c>
      <c r="B46" s="95" t="s">
        <v>129</v>
      </c>
      <c r="C46" s="96"/>
      <c r="D46" s="96"/>
      <c r="E46" s="97"/>
      <c r="F46" s="113">
        <f>SUM(F47:G47)</f>
        <v>77687.08</v>
      </c>
      <c r="G46" s="119"/>
    </row>
    <row r="47" spans="1:10" ht="12.75" customHeight="1" x14ac:dyDescent="0.25">
      <c r="A47" s="9" t="s">
        <v>128</v>
      </c>
      <c r="B47" s="87" t="s">
        <v>201</v>
      </c>
      <c r="C47" s="88"/>
      <c r="D47" s="88"/>
      <c r="E47" s="89"/>
      <c r="F47" s="117">
        <v>77687.08</v>
      </c>
      <c r="G47" s="118"/>
    </row>
    <row r="48" spans="1:10" s="3" customFormat="1" x14ac:dyDescent="0.25"/>
    <row r="49" spans="1:9" s="3" customFormat="1" x14ac:dyDescent="0.25">
      <c r="A49" s="3" t="s">
        <v>55</v>
      </c>
      <c r="F49" s="3" t="s">
        <v>49</v>
      </c>
      <c r="I49" s="3" t="s">
        <v>126</v>
      </c>
    </row>
    <row r="50" spans="1:9" s="3" customFormat="1" ht="13.5" customHeight="1" x14ac:dyDescent="0.25">
      <c r="F50" s="4" t="s">
        <v>183</v>
      </c>
    </row>
    <row r="51" spans="1:9" s="3" customFormat="1" x14ac:dyDescent="0.25">
      <c r="A51" s="3" t="s">
        <v>50</v>
      </c>
    </row>
    <row r="52" spans="1:9" s="3" customFormat="1" ht="11.25" customHeight="1" x14ac:dyDescent="0.25">
      <c r="C52" s="15" t="s">
        <v>51</v>
      </c>
      <c r="E52" s="15"/>
      <c r="F52" s="15"/>
      <c r="G52" s="15"/>
    </row>
    <row r="53" spans="1:9" s="3" customFormat="1" x14ac:dyDescent="0.25"/>
    <row r="54" spans="1:9" s="3" customFormat="1" x14ac:dyDescent="0.25"/>
  </sheetData>
  <mergeCells count="28">
    <mergeCell ref="B47:E47"/>
    <mergeCell ref="F47:G47"/>
    <mergeCell ref="B46:E46"/>
    <mergeCell ref="F46:G46"/>
    <mergeCell ref="A11:I11"/>
    <mergeCell ref="B41:E41"/>
    <mergeCell ref="F41:G41"/>
    <mergeCell ref="B42:E42"/>
    <mergeCell ref="F42:G42"/>
    <mergeCell ref="A12:I12"/>
    <mergeCell ref="A37:I37"/>
    <mergeCell ref="B39:E39"/>
    <mergeCell ref="F39:G39"/>
    <mergeCell ref="B40:E40"/>
    <mergeCell ref="F40:G40"/>
    <mergeCell ref="A13:C13"/>
    <mergeCell ref="A1:I1"/>
    <mergeCell ref="A2:I2"/>
    <mergeCell ref="A5:I5"/>
    <mergeCell ref="A10:I10"/>
    <mergeCell ref="A3:K3"/>
    <mergeCell ref="A34:C34"/>
    <mergeCell ref="B44:E44"/>
    <mergeCell ref="F44:G44"/>
    <mergeCell ref="B45:E45"/>
    <mergeCell ref="F45:G45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5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3.7109375" style="1" customWidth="1"/>
    <col min="3" max="3" width="10.85546875" style="1" customWidth="1"/>
    <col min="4" max="4" width="12.140625" style="1" customWidth="1"/>
    <col min="5" max="5" width="12.7109375" style="1" customWidth="1"/>
    <col min="6" max="6" width="12.85546875" style="1" customWidth="1"/>
    <col min="7" max="7" width="13.140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4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4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3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85</v>
      </c>
    </row>
    <row r="8" spans="1:11" s="3" customFormat="1" x14ac:dyDescent="0.25">
      <c r="A8" s="3" t="s">
        <v>3</v>
      </c>
      <c r="F8" s="4" t="s">
        <v>86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127240.02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168468</v>
      </c>
      <c r="H15" s="48"/>
      <c r="I15" s="48"/>
    </row>
    <row r="16" spans="1:11" s="3" customFormat="1" ht="7.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341483.44</v>
      </c>
      <c r="E18" s="10">
        <v>331423.17</v>
      </c>
      <c r="F18" s="10">
        <f>D18</f>
        <v>341483.44</v>
      </c>
      <c r="G18" s="11">
        <f t="shared" ref="G18:G27" si="0">E18-D18</f>
        <v>-10060.270000000019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129602.37644094489</v>
      </c>
      <c r="E19" s="10">
        <f>E18*I19</f>
        <v>125784.22672440945</v>
      </c>
      <c r="F19" s="10">
        <f t="shared" ref="F19:F22" si="1">D19</f>
        <v>129602.37644094489</v>
      </c>
      <c r="G19" s="11">
        <f t="shared" si="0"/>
        <v>-3818.1497165354376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64532.303622047242</v>
      </c>
      <c r="E20" s="10">
        <f>E18*I20</f>
        <v>62631.15023622047</v>
      </c>
      <c r="F20" s="10">
        <f t="shared" si="1"/>
        <v>64532.303622047242</v>
      </c>
      <c r="G20" s="11">
        <f t="shared" si="0"/>
        <v>-1901.1533858267721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59692.380850393703</v>
      </c>
      <c r="E21" s="10">
        <f>E18*I21</f>
        <v>57933.813968503935</v>
      </c>
      <c r="F21" s="10">
        <f t="shared" si="1"/>
        <v>59692.380850393703</v>
      </c>
      <c r="G21" s="11">
        <f t="shared" si="0"/>
        <v>-1758.5668818897684</v>
      </c>
      <c r="H21" s="17">
        <v>1.1100000000000001</v>
      </c>
      <c r="I21" s="17">
        <f>H21/H18</f>
        <v>0.17480314960629922</v>
      </c>
    </row>
    <row r="22" spans="1:9" s="3" customFormat="1" ht="12.75" customHeight="1" x14ac:dyDescent="0.25">
      <c r="A22" s="8" t="s">
        <v>22</v>
      </c>
      <c r="B22" s="9" t="s">
        <v>23</v>
      </c>
      <c r="C22" s="31">
        <v>1.63</v>
      </c>
      <c r="D22" s="10">
        <f>D18*I22</f>
        <v>87656.379086614179</v>
      </c>
      <c r="E22" s="10">
        <f>E18*I22</f>
        <v>85073.979070866146</v>
      </c>
      <c r="F22" s="10">
        <f t="shared" si="1"/>
        <v>87656.379086614179</v>
      </c>
      <c r="G22" s="11">
        <f t="shared" si="0"/>
        <v>-2582.4000157480332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139818.64000000001</v>
      </c>
      <c r="E24" s="11">
        <v>135621.87</v>
      </c>
      <c r="F24" s="11">
        <f>D24</f>
        <v>139818.64000000001</v>
      </c>
      <c r="G24" s="11">
        <f t="shared" si="0"/>
        <v>-4196.7700000000186</v>
      </c>
    </row>
    <row r="25" spans="1:9" ht="14.2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78512.06</v>
      </c>
      <c r="E26" s="9">
        <v>76566.41</v>
      </c>
      <c r="F26" s="43">
        <f>F40</f>
        <v>50857.65</v>
      </c>
      <c r="G26" s="9">
        <f t="shared" si="0"/>
        <v>-1945.6499999999942</v>
      </c>
    </row>
    <row r="27" spans="1:9" ht="29.25" customHeight="1" x14ac:dyDescent="0.25">
      <c r="A27" s="9" t="s">
        <v>33</v>
      </c>
      <c r="B27" s="9" t="s">
        <v>34</v>
      </c>
      <c r="C27" s="31">
        <v>2</v>
      </c>
      <c r="D27" s="9">
        <v>91325.6</v>
      </c>
      <c r="E27" s="9">
        <v>88001.33</v>
      </c>
      <c r="F27" s="9">
        <v>0</v>
      </c>
      <c r="G27" s="9">
        <f t="shared" si="0"/>
        <v>-3324.2700000000041</v>
      </c>
    </row>
    <row r="28" spans="1:9" ht="1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1843345.94</v>
      </c>
      <c r="E28" s="9">
        <f>SUM(E29:E32)</f>
        <v>1780423.81</v>
      </c>
      <c r="F28" s="9">
        <f t="shared" ref="F28:G28" si="2">SUM(F29:F32)</f>
        <v>1843336.08</v>
      </c>
      <c r="G28" s="9">
        <f t="shared" si="2"/>
        <v>-62922.130000000121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36117.72</v>
      </c>
      <c r="E29" s="9">
        <v>34904.839999999997</v>
      </c>
      <c r="F29" s="9">
        <v>36107.86</v>
      </c>
      <c r="G29" s="9">
        <f>E29-D29</f>
        <v>-1212.8800000000047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463459.13</v>
      </c>
      <c r="E30" s="9">
        <v>451364.48</v>
      </c>
      <c r="F30" s="9">
        <f>D30</f>
        <v>463459.13</v>
      </c>
      <c r="G30" s="9">
        <f>E30-D30</f>
        <v>-12094.650000000023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1343769.09</v>
      </c>
      <c r="E32" s="9">
        <v>1294154.49</v>
      </c>
      <c r="F32" s="9">
        <f>D32</f>
        <v>1343769.09</v>
      </c>
      <c r="G32" s="9">
        <f>E32-D32</f>
        <v>-49614.600000000093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194533.41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256469.33000000002</v>
      </c>
      <c r="H36" s="48"/>
      <c r="I36" s="48"/>
    </row>
    <row r="37" spans="1:10" ht="25.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4.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09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SUM(F41:L45)</f>
        <v>50857.65</v>
      </c>
      <c r="G40" s="114"/>
    </row>
    <row r="41" spans="1:10" ht="12.75" customHeight="1" x14ac:dyDescent="0.25">
      <c r="A41" s="9" t="s">
        <v>16</v>
      </c>
      <c r="B41" s="87" t="s">
        <v>229</v>
      </c>
      <c r="C41" s="88"/>
      <c r="D41" s="88"/>
      <c r="E41" s="89"/>
      <c r="F41" s="117">
        <v>12123.97</v>
      </c>
      <c r="G41" s="118"/>
    </row>
    <row r="42" spans="1:10" ht="12.75" customHeight="1" x14ac:dyDescent="0.25">
      <c r="A42" s="9" t="s">
        <v>18</v>
      </c>
      <c r="B42" s="103" t="s">
        <v>230</v>
      </c>
      <c r="C42" s="103"/>
      <c r="D42" s="103"/>
      <c r="E42" s="103"/>
      <c r="F42" s="104">
        <v>5215.5</v>
      </c>
      <c r="G42" s="104"/>
    </row>
    <row r="43" spans="1:10" ht="12.75" customHeight="1" x14ac:dyDescent="0.25">
      <c r="A43" s="9" t="s">
        <v>20</v>
      </c>
      <c r="B43" s="103" t="s">
        <v>231</v>
      </c>
      <c r="C43" s="103"/>
      <c r="D43" s="103"/>
      <c r="E43" s="103"/>
      <c r="F43" s="104">
        <v>911.78</v>
      </c>
      <c r="G43" s="104"/>
    </row>
    <row r="44" spans="1:10" ht="12.75" customHeight="1" x14ac:dyDescent="0.25">
      <c r="A44" s="9" t="s">
        <v>22</v>
      </c>
      <c r="B44" s="103" t="s">
        <v>281</v>
      </c>
      <c r="C44" s="103"/>
      <c r="D44" s="103"/>
      <c r="E44" s="103"/>
      <c r="F44" s="104">
        <v>25922.400000000001</v>
      </c>
      <c r="G44" s="104"/>
    </row>
    <row r="45" spans="1:10" ht="12.75" customHeight="1" x14ac:dyDescent="0.25">
      <c r="A45" s="9" t="s">
        <v>24</v>
      </c>
      <c r="B45" s="103" t="s">
        <v>285</v>
      </c>
      <c r="C45" s="103"/>
      <c r="D45" s="103"/>
      <c r="E45" s="103"/>
      <c r="F45" s="104">
        <v>6684</v>
      </c>
      <c r="G45" s="104"/>
    </row>
    <row r="46" spans="1:10" s="3" customFormat="1" ht="6" customHeight="1" x14ac:dyDescent="0.25"/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ht="12" customHeigh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4">
    <mergeCell ref="B45:E45"/>
    <mergeCell ref="F45:G45"/>
    <mergeCell ref="B42:E42"/>
    <mergeCell ref="F42:G42"/>
    <mergeCell ref="B43:E43"/>
    <mergeCell ref="F43:G43"/>
    <mergeCell ref="B44:E44"/>
    <mergeCell ref="F44:G44"/>
    <mergeCell ref="B41:E41"/>
    <mergeCell ref="F41:G41"/>
    <mergeCell ref="A12:I12"/>
    <mergeCell ref="A11:I11"/>
    <mergeCell ref="A1:I1"/>
    <mergeCell ref="A2:I2"/>
    <mergeCell ref="A5:I5"/>
    <mergeCell ref="A10:I10"/>
    <mergeCell ref="A13:C13"/>
    <mergeCell ref="A3:K3"/>
    <mergeCell ref="A34:C34"/>
    <mergeCell ref="A37:I37"/>
    <mergeCell ref="B39:E39"/>
    <mergeCell ref="F39:G39"/>
    <mergeCell ref="B40:E40"/>
    <mergeCell ref="F40:G40"/>
  </mergeCells>
  <pageMargins left="0" right="0" top="0" bottom="0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4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1" style="1" customWidth="1"/>
    <col min="3" max="3" width="10.140625" style="1" customWidth="1"/>
    <col min="4" max="4" width="13.5703125" style="1" customWidth="1"/>
    <col min="5" max="5" width="13.7109375" style="1" customWidth="1"/>
    <col min="6" max="6" width="14" style="1" customWidth="1"/>
    <col min="7" max="7" width="12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3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.75" customHeight="1" x14ac:dyDescent="0.25"/>
    <row r="7" spans="1:11" s="3" customFormat="1" ht="16.5" customHeight="1" x14ac:dyDescent="0.25">
      <c r="A7" s="3" t="s">
        <v>2</v>
      </c>
      <c r="F7" s="4" t="s">
        <v>87</v>
      </c>
    </row>
    <row r="8" spans="1:11" s="3" customFormat="1" x14ac:dyDescent="0.25">
      <c r="A8" s="3" t="s">
        <v>3</v>
      </c>
      <c r="F8" s="4" t="s">
        <v>88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291348.96000000002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98906.89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237928.68</v>
      </c>
      <c r="E18" s="10">
        <v>231096.17</v>
      </c>
      <c r="F18" s="10">
        <f>D18</f>
        <v>237928.68</v>
      </c>
      <c r="G18" s="11">
        <f t="shared" ref="G18:G27" si="0">E18-D18</f>
        <v>-6832.5099999999802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90300.4911496063</v>
      </c>
      <c r="E19" s="10">
        <f>E18*I19</f>
        <v>87707.365307086628</v>
      </c>
      <c r="F19" s="10">
        <f t="shared" ref="F19:F22" si="1">D19</f>
        <v>90300.4911496063</v>
      </c>
      <c r="G19" s="11">
        <f t="shared" si="0"/>
        <v>-2593.125842519672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44962.900157480311</v>
      </c>
      <c r="E20" s="10">
        <f>E18*I20</f>
        <v>43671.717165354334</v>
      </c>
      <c r="F20" s="10">
        <f t="shared" si="1"/>
        <v>44962.900157480311</v>
      </c>
      <c r="G20" s="11">
        <f t="shared" si="0"/>
        <v>-1291.1829921259778</v>
      </c>
      <c r="H20" s="17">
        <v>1.2</v>
      </c>
      <c r="I20" s="17">
        <f>H20/H18</f>
        <v>0.1889763779527559</v>
      </c>
    </row>
    <row r="21" spans="1:9" s="3" customFormat="1" ht="14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41590.682645669294</v>
      </c>
      <c r="E21" s="10">
        <f>E18*I21</f>
        <v>40396.338377952758</v>
      </c>
      <c r="F21" s="10">
        <f t="shared" si="1"/>
        <v>41590.682645669294</v>
      </c>
      <c r="G21" s="11">
        <f t="shared" si="0"/>
        <v>-1194.3442677165367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61074.606047244095</v>
      </c>
      <c r="E22" s="10">
        <f>E18*I22</f>
        <v>59320.749149606308</v>
      </c>
      <c r="F22" s="10">
        <f t="shared" si="1"/>
        <v>61074.606047244095</v>
      </c>
      <c r="G22" s="11">
        <f t="shared" si="0"/>
        <v>-1753.8568976377865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97418.880000000005</v>
      </c>
      <c r="E24" s="11">
        <v>95860.38</v>
      </c>
      <c r="F24" s="11">
        <f>D24</f>
        <v>97418.880000000005</v>
      </c>
      <c r="G24" s="11">
        <f t="shared" si="0"/>
        <v>-1558.5</v>
      </c>
    </row>
    <row r="25" spans="1:9" ht="16.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54704.76</v>
      </c>
      <c r="E26" s="9">
        <v>58553.67</v>
      </c>
      <c r="F26" s="43">
        <f>F40</f>
        <v>38546.49</v>
      </c>
      <c r="G26" s="9">
        <f t="shared" si="0"/>
        <v>3848.9099999999962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458</v>
      </c>
      <c r="F27" s="9">
        <v>0</v>
      </c>
      <c r="G27" s="9">
        <f t="shared" si="0"/>
        <v>458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1327240.29</v>
      </c>
      <c r="E28" s="9">
        <f>SUM(E29:E32)</f>
        <v>1304831.43</v>
      </c>
      <c r="F28" s="9">
        <f t="shared" ref="F28:G28" si="2">SUM(F29:F32)</f>
        <v>1327235.69</v>
      </c>
      <c r="G28" s="9">
        <f t="shared" si="2"/>
        <v>-22408.860000000026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25185.75</v>
      </c>
      <c r="E29" s="9">
        <v>23701.48</v>
      </c>
      <c r="F29" s="9">
        <v>25181.15</v>
      </c>
      <c r="G29" s="9">
        <f>E29-D29</f>
        <v>-1484.2700000000004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365794.12</v>
      </c>
      <c r="E30" s="9">
        <v>358826.56</v>
      </c>
      <c r="F30" s="9">
        <f>D30</f>
        <v>365794.12</v>
      </c>
      <c r="G30" s="9">
        <f>E30-D30</f>
        <v>-6967.5599999999977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936260.42</v>
      </c>
      <c r="E32" s="9">
        <v>922303.39</v>
      </c>
      <c r="F32" s="9">
        <f>D32</f>
        <v>936260.42</v>
      </c>
      <c r="G32" s="9">
        <f>E32-D32</f>
        <v>-13957.030000000028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273287.38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99364.89</v>
      </c>
      <c r="H36" s="48"/>
      <c r="I36" s="48"/>
    </row>
    <row r="37" spans="1:10" ht="27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6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SUM(F41:G45)</f>
        <v>38546.49</v>
      </c>
      <c r="G40" s="114"/>
    </row>
    <row r="41" spans="1:10" ht="12.75" customHeight="1" x14ac:dyDescent="0.25">
      <c r="A41" s="9" t="s">
        <v>16</v>
      </c>
      <c r="B41" s="103" t="s">
        <v>208</v>
      </c>
      <c r="C41" s="103"/>
      <c r="D41" s="103"/>
      <c r="E41" s="103"/>
      <c r="F41" s="104">
        <v>4325.08</v>
      </c>
      <c r="G41" s="104"/>
    </row>
    <row r="42" spans="1:10" s="57" customFormat="1" ht="12.75" customHeight="1" x14ac:dyDescent="0.25">
      <c r="A42" s="56" t="s">
        <v>18</v>
      </c>
      <c r="B42" s="111" t="s">
        <v>208</v>
      </c>
      <c r="C42" s="111"/>
      <c r="D42" s="111"/>
      <c r="E42" s="111"/>
      <c r="F42" s="116">
        <v>5943.49</v>
      </c>
      <c r="G42" s="116"/>
    </row>
    <row r="43" spans="1:10" s="57" customFormat="1" ht="12.75" customHeight="1" x14ac:dyDescent="0.25">
      <c r="A43" s="18" t="s">
        <v>20</v>
      </c>
      <c r="B43" s="111" t="s">
        <v>232</v>
      </c>
      <c r="C43" s="111"/>
      <c r="D43" s="111"/>
      <c r="E43" s="111"/>
      <c r="F43" s="116">
        <v>2685.34</v>
      </c>
      <c r="G43" s="116"/>
    </row>
    <row r="44" spans="1:10" s="57" customFormat="1" ht="12.75" customHeight="1" x14ac:dyDescent="0.25">
      <c r="A44" s="18" t="s">
        <v>22</v>
      </c>
      <c r="B44" s="111" t="s">
        <v>232</v>
      </c>
      <c r="C44" s="111"/>
      <c r="D44" s="111"/>
      <c r="E44" s="111"/>
      <c r="F44" s="116">
        <v>21910.6</v>
      </c>
      <c r="G44" s="116"/>
    </row>
    <row r="45" spans="1:10" s="57" customFormat="1" ht="12.75" customHeight="1" x14ac:dyDescent="0.25">
      <c r="A45" s="18" t="s">
        <v>24</v>
      </c>
      <c r="B45" s="111" t="s">
        <v>224</v>
      </c>
      <c r="C45" s="111"/>
      <c r="D45" s="111"/>
      <c r="E45" s="111"/>
      <c r="F45" s="116">
        <v>3681.98</v>
      </c>
      <c r="G45" s="116"/>
    </row>
    <row r="46" spans="1:10" s="3" customFormat="1" x14ac:dyDescent="0.25"/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4">
    <mergeCell ref="B45:E45"/>
    <mergeCell ref="F45:G45"/>
    <mergeCell ref="A12:I12"/>
    <mergeCell ref="A37:I37"/>
    <mergeCell ref="B39:E39"/>
    <mergeCell ref="F39:G39"/>
    <mergeCell ref="B44:E44"/>
    <mergeCell ref="F44:G44"/>
    <mergeCell ref="B40:E40"/>
    <mergeCell ref="F40:G40"/>
    <mergeCell ref="A13:C13"/>
    <mergeCell ref="A34:C34"/>
    <mergeCell ref="B43:E43"/>
    <mergeCell ref="F43:G43"/>
    <mergeCell ref="B42:E42"/>
    <mergeCell ref="F42:G42"/>
    <mergeCell ref="B41:E41"/>
    <mergeCell ref="F41:G41"/>
    <mergeCell ref="A11:I11"/>
    <mergeCell ref="A1:I1"/>
    <mergeCell ref="A2:I2"/>
    <mergeCell ref="A5:I5"/>
    <mergeCell ref="A10:I10"/>
    <mergeCell ref="A3:K3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2" workbookViewId="0">
      <selection activeCell="E28" sqref="E28"/>
    </sheetView>
  </sheetViews>
  <sheetFormatPr defaultRowHeight="15" outlineLevelCol="1" x14ac:dyDescent="0.25"/>
  <cols>
    <col min="1" max="1" width="4.7109375" style="1" customWidth="1"/>
    <col min="2" max="2" width="33.7109375" style="1" customWidth="1"/>
    <col min="3" max="3" width="9.85546875" style="1" customWidth="1"/>
    <col min="4" max="4" width="12.140625" style="1" customWidth="1"/>
    <col min="5" max="5" width="13.140625" style="1" customWidth="1"/>
    <col min="6" max="6" width="12.8554687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1" width="9.140625" style="1" hidden="1" customWidth="1" outlineLevel="1"/>
    <col min="12" max="12" width="9.140625" style="1" hidden="1" customWidth="1" outlineLevel="1" collapsed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3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56</v>
      </c>
    </row>
    <row r="8" spans="1:11" s="3" customFormat="1" x14ac:dyDescent="0.25">
      <c r="A8" s="3" t="s">
        <v>3</v>
      </c>
      <c r="F8" s="4" t="s">
        <v>57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28875.63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65553.62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358934.76</v>
      </c>
      <c r="E18" s="10">
        <v>354276.9</v>
      </c>
      <c r="F18" s="10">
        <f>D18</f>
        <v>358934.76</v>
      </c>
      <c r="G18" s="11">
        <f t="shared" ref="G18:G27" si="0">E18-D18</f>
        <v>-4657.859999999986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136225.63332283465</v>
      </c>
      <c r="E19" s="10">
        <f>E18*I19</f>
        <v>134457.8470866142</v>
      </c>
      <c r="F19" s="10">
        <f t="shared" ref="F19:F22" si="1">D19</f>
        <v>136225.63332283465</v>
      </c>
      <c r="G19" s="11">
        <f t="shared" si="0"/>
        <v>-1767.7862362204469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67830.19086614174</v>
      </c>
      <c r="E20" s="10">
        <f>E18*I20</f>
        <v>66949.965354330707</v>
      </c>
      <c r="F20" s="10">
        <f t="shared" si="1"/>
        <v>67830.19086614174</v>
      </c>
      <c r="G20" s="11">
        <f t="shared" si="0"/>
        <v>-880.22551181103336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62742.92655118111</v>
      </c>
      <c r="E21" s="10">
        <f>E18*I21</f>
        <v>61928.717952755913</v>
      </c>
      <c r="F21" s="10">
        <f t="shared" si="1"/>
        <v>62742.92655118111</v>
      </c>
      <c r="G21" s="11">
        <f t="shared" si="0"/>
        <v>-814.20859842519712</v>
      </c>
      <c r="H21" s="17">
        <v>1.1100000000000001</v>
      </c>
      <c r="I21" s="17">
        <f>H21/H18</f>
        <v>0.17480314960629922</v>
      </c>
    </row>
    <row r="22" spans="1:9" s="3" customFormat="1" ht="15" customHeight="1" x14ac:dyDescent="0.25">
      <c r="A22" s="8" t="s">
        <v>22</v>
      </c>
      <c r="B22" s="9" t="s">
        <v>23</v>
      </c>
      <c r="C22" s="31">
        <v>1.63</v>
      </c>
      <c r="D22" s="10">
        <f>D18*I22</f>
        <v>92136.009259842525</v>
      </c>
      <c r="E22" s="10">
        <f>E18*I22</f>
        <v>90940.369606299224</v>
      </c>
      <c r="F22" s="10">
        <f t="shared" si="1"/>
        <v>92136.009259842525</v>
      </c>
      <c r="G22" s="11">
        <f t="shared" si="0"/>
        <v>-1195.6396535433014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146964.48000000001</v>
      </c>
      <c r="E24" s="11">
        <v>144272.41</v>
      </c>
      <c r="F24" s="11">
        <f>D24</f>
        <v>146964.48000000001</v>
      </c>
      <c r="G24" s="11">
        <f t="shared" si="0"/>
        <v>-2692.070000000007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82525.8</v>
      </c>
      <c r="E26" s="9">
        <v>82442.570000000007</v>
      </c>
      <c r="F26" s="43">
        <f>F40</f>
        <v>26076.7</v>
      </c>
      <c r="G26" s="9">
        <f t="shared" si="0"/>
        <v>-83.229999999995925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1.62</v>
      </c>
      <c r="F27" s="9">
        <v>30629.72</v>
      </c>
      <c r="G27" s="9">
        <f t="shared" si="0"/>
        <v>1.62</v>
      </c>
    </row>
    <row r="28" spans="1:9" ht="15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2057044.0699999998</v>
      </c>
      <c r="E28" s="9">
        <f>SUM(E29:E32)</f>
        <v>2025650.9</v>
      </c>
      <c r="F28" s="9">
        <f t="shared" ref="F28:G28" si="2">SUM(F29:F32)</f>
        <v>2057033.22</v>
      </c>
      <c r="G28" s="9">
        <f t="shared" si="2"/>
        <v>-31393.169999999933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35361.75</v>
      </c>
      <c r="E29" s="9">
        <v>34993.379999999997</v>
      </c>
      <c r="F29" s="9">
        <v>35350.9</v>
      </c>
      <c r="G29" s="9">
        <f>E29-D29</f>
        <v>-368.37000000000262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609255.89</v>
      </c>
      <c r="E30" s="9">
        <v>597809.24</v>
      </c>
      <c r="F30" s="9">
        <f>D30</f>
        <v>609255.89</v>
      </c>
      <c r="G30" s="9">
        <f>E30-D30</f>
        <v>-11446.650000000023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1412426.43</v>
      </c>
      <c r="E32" s="9">
        <v>1392848.28</v>
      </c>
      <c r="F32" s="9">
        <f>D32</f>
        <v>1412426.43</v>
      </c>
      <c r="G32" s="9">
        <f>E32-D32</f>
        <v>-19578.149999999907</v>
      </c>
    </row>
    <row r="33" spans="1:9" ht="5.25" customHeight="1" thickBot="1" x14ac:dyDescent="0.3">
      <c r="A33" s="58"/>
      <c r="B33" s="58"/>
      <c r="C33" s="63"/>
      <c r="D33" s="58"/>
      <c r="E33" s="58"/>
      <c r="F33" s="58"/>
      <c r="G33" s="58"/>
    </row>
    <row r="34" spans="1:9" s="17" customFormat="1" ht="15.75" thickBot="1" x14ac:dyDescent="0.3">
      <c r="A34" s="98" t="s">
        <v>180</v>
      </c>
      <c r="B34" s="99"/>
      <c r="C34" s="99"/>
      <c r="D34" s="46">
        <v>33972.69</v>
      </c>
      <c r="E34" s="47"/>
      <c r="F34" s="47"/>
      <c r="G34" s="47"/>
      <c r="H34" s="48"/>
      <c r="I34" s="48"/>
    </row>
    <row r="35" spans="1:9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9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34925.51999999999</v>
      </c>
      <c r="H36" s="48"/>
      <c r="I36" s="48"/>
    </row>
    <row r="37" spans="1:9" ht="28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9" ht="6.75" customHeight="1" x14ac:dyDescent="0.25"/>
    <row r="39" spans="1:9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10" t="s">
        <v>46</v>
      </c>
      <c r="G39" s="106"/>
    </row>
    <row r="40" spans="1:9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05">
        <f>SUM(F41:G41)</f>
        <v>26076.7</v>
      </c>
      <c r="G40" s="106"/>
    </row>
    <row r="41" spans="1:9" ht="12.75" customHeight="1" x14ac:dyDescent="0.25">
      <c r="A41" s="9" t="s">
        <v>16</v>
      </c>
      <c r="B41" s="103" t="s">
        <v>281</v>
      </c>
      <c r="C41" s="103"/>
      <c r="D41" s="103"/>
      <c r="E41" s="103"/>
      <c r="F41" s="104">
        <v>26076.7</v>
      </c>
      <c r="G41" s="104"/>
    </row>
    <row r="42" spans="1:9" s="13" customFormat="1" ht="12.75" customHeight="1" x14ac:dyDescent="0.25">
      <c r="A42" s="12" t="s">
        <v>140</v>
      </c>
      <c r="B42" s="95" t="s">
        <v>129</v>
      </c>
      <c r="C42" s="96"/>
      <c r="D42" s="96"/>
      <c r="E42" s="97"/>
      <c r="F42" s="105">
        <f>SUM(F43)</f>
        <v>30629.72</v>
      </c>
      <c r="G42" s="106"/>
    </row>
    <row r="43" spans="1:9" ht="12.75" customHeight="1" x14ac:dyDescent="0.25">
      <c r="A43" s="9" t="s">
        <v>128</v>
      </c>
      <c r="B43" s="103" t="s">
        <v>219</v>
      </c>
      <c r="C43" s="103"/>
      <c r="D43" s="103"/>
      <c r="E43" s="103"/>
      <c r="F43" s="104">
        <v>30629.72</v>
      </c>
      <c r="G43" s="104"/>
    </row>
    <row r="44" spans="1:9" s="3" customFormat="1" x14ac:dyDescent="0.25"/>
    <row r="45" spans="1:9" s="3" customFormat="1" x14ac:dyDescent="0.25">
      <c r="A45" s="3" t="s">
        <v>55</v>
      </c>
      <c r="F45" s="3" t="s">
        <v>49</v>
      </c>
      <c r="I45" s="3" t="s">
        <v>126</v>
      </c>
    </row>
    <row r="46" spans="1:9" s="3" customFormat="1" x14ac:dyDescent="0.25">
      <c r="F46" s="4" t="s">
        <v>182</v>
      </c>
    </row>
    <row r="47" spans="1:9" s="3" customFormat="1" x14ac:dyDescent="0.25">
      <c r="A47" s="3" t="s">
        <v>50</v>
      </c>
    </row>
    <row r="48" spans="1:9" s="3" customFormat="1" ht="11.25" customHeigh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B43:E43"/>
    <mergeCell ref="F43:G43"/>
    <mergeCell ref="B42:E42"/>
    <mergeCell ref="F42:G42"/>
    <mergeCell ref="A11:I11"/>
    <mergeCell ref="B41:E41"/>
    <mergeCell ref="F41:G41"/>
    <mergeCell ref="A12:I12"/>
    <mergeCell ref="A37:I37"/>
    <mergeCell ref="B39:E39"/>
    <mergeCell ref="F39:G39"/>
    <mergeCell ref="B40:E40"/>
    <mergeCell ref="F40:G40"/>
    <mergeCell ref="A13:C13"/>
    <mergeCell ref="A34:C34"/>
    <mergeCell ref="A1:I1"/>
    <mergeCell ref="A2:I2"/>
    <mergeCell ref="A5:I5"/>
    <mergeCell ref="A10:I10"/>
    <mergeCell ref="A3:K3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4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2" style="1" customWidth="1"/>
    <col min="3" max="3" width="10" style="1" customWidth="1"/>
    <col min="4" max="4" width="12.5703125" style="1" customWidth="1"/>
    <col min="5" max="5" width="13.140625" style="1" customWidth="1"/>
    <col min="6" max="6" width="12.85546875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8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7.5" customHeight="1" x14ac:dyDescent="0.25"/>
    <row r="7" spans="1:11" s="3" customFormat="1" ht="16.5" customHeight="1" x14ac:dyDescent="0.25">
      <c r="A7" s="3" t="s">
        <v>2</v>
      </c>
      <c r="F7" s="4" t="s">
        <v>89</v>
      </c>
    </row>
    <row r="8" spans="1:11" s="3" customFormat="1" x14ac:dyDescent="0.25">
      <c r="A8" s="3" t="s">
        <v>3</v>
      </c>
      <c r="F8" s="4" t="s">
        <v>90</v>
      </c>
    </row>
    <row r="9" spans="1:11" s="3" customFormat="1" ht="7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252467.46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-43418.51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207616.05</v>
      </c>
      <c r="E18" s="10">
        <v>205254.36</v>
      </c>
      <c r="F18" s="10">
        <f>D18</f>
        <v>207616.05</v>
      </c>
      <c r="G18" s="11">
        <f t="shared" ref="G18:G27" si="0">E18-D18</f>
        <v>-2361.6900000000023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78796.012677165359</v>
      </c>
      <c r="E19" s="10">
        <f>E18*I19</f>
        <v>77899.68623622047</v>
      </c>
      <c r="F19" s="10">
        <f t="shared" ref="F19:F22" si="1">D19</f>
        <v>78796.012677165359</v>
      </c>
      <c r="G19" s="11">
        <f t="shared" si="0"/>
        <v>-896.32644094488933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39234.529133858268</v>
      </c>
      <c r="E20" s="10">
        <f>E18*I20</f>
        <v>38788.225511811019</v>
      </c>
      <c r="F20" s="10">
        <f t="shared" si="1"/>
        <v>39234.529133858268</v>
      </c>
      <c r="G20" s="11">
        <f t="shared" si="0"/>
        <v>-446.30362204724952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36291.939448818899</v>
      </c>
      <c r="E21" s="10">
        <f>E18*I21</f>
        <v>35879.108598425199</v>
      </c>
      <c r="F21" s="10">
        <f t="shared" si="1"/>
        <v>36291.939448818899</v>
      </c>
      <c r="G21" s="11">
        <f t="shared" si="0"/>
        <v>-412.83085039370053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53293.568740157476</v>
      </c>
      <c r="E22" s="10">
        <f>E18*I22</f>
        <v>52687.339653543306</v>
      </c>
      <c r="F22" s="10">
        <f t="shared" si="1"/>
        <v>53293.568740157476</v>
      </c>
      <c r="G22" s="11">
        <f t="shared" si="0"/>
        <v>-606.22908661417023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84998.16</v>
      </c>
      <c r="E24" s="11">
        <v>84559.11</v>
      </c>
      <c r="F24" s="11">
        <f>D24</f>
        <v>84998.16</v>
      </c>
      <c r="G24" s="11">
        <f t="shared" si="0"/>
        <v>-439.05000000000291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47738.9</v>
      </c>
      <c r="E26" s="9">
        <v>49390.17</v>
      </c>
      <c r="F26" s="43">
        <f>F40</f>
        <v>42617.08</v>
      </c>
      <c r="G26" s="9">
        <f t="shared" si="0"/>
        <v>1651.2699999999968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37528.5</v>
      </c>
      <c r="E27" s="9">
        <v>36413.46</v>
      </c>
      <c r="F27" s="9">
        <v>0</v>
      </c>
      <c r="G27" s="9">
        <f t="shared" si="0"/>
        <v>-1115.0400000000009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1147334.05</v>
      </c>
      <c r="E28" s="9">
        <f>SUM(E29:E32)</f>
        <v>1146328.43</v>
      </c>
      <c r="F28" s="9">
        <f t="shared" ref="F28:G28" si="2">SUM(F29:F32)</f>
        <v>1147336.18</v>
      </c>
      <c r="G28" s="9">
        <f t="shared" si="2"/>
        <v>-1005.6200000000099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24621.3</v>
      </c>
      <c r="E29" s="9">
        <v>24428.63</v>
      </c>
      <c r="F29" s="9">
        <v>24623.43</v>
      </c>
      <c r="G29" s="9">
        <f>E29-D29</f>
        <v>-192.66999999999825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305823.62</v>
      </c>
      <c r="E30" s="9">
        <v>305675.83</v>
      </c>
      <c r="F30" s="9">
        <f>D30</f>
        <v>305823.62</v>
      </c>
      <c r="G30" s="9">
        <f>E30-D30</f>
        <v>-147.78999999997905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816889.13</v>
      </c>
      <c r="E32" s="9">
        <v>816223.97</v>
      </c>
      <c r="F32" s="9">
        <f>D32</f>
        <v>816889.13</v>
      </c>
      <c r="G32" s="9">
        <f>E32-D32</f>
        <v>-665.1600000000326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277906.23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-7005.0500000000029</v>
      </c>
      <c r="H36" s="48"/>
      <c r="I36" s="48"/>
    </row>
    <row r="37" spans="1:10" ht="27.7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6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SUM(F41:G43)</f>
        <v>42617.08</v>
      </c>
      <c r="G40" s="114"/>
    </row>
    <row r="41" spans="1:10" ht="12.75" customHeight="1" x14ac:dyDescent="0.25">
      <c r="A41" s="9" t="s">
        <v>16</v>
      </c>
      <c r="B41" s="103" t="s">
        <v>229</v>
      </c>
      <c r="C41" s="103"/>
      <c r="D41" s="103"/>
      <c r="E41" s="103"/>
      <c r="F41" s="104">
        <v>15820.99</v>
      </c>
      <c r="G41" s="104"/>
    </row>
    <row r="42" spans="1:10" s="57" customFormat="1" ht="12.75" customHeight="1" x14ac:dyDescent="0.25">
      <c r="A42" s="56" t="s">
        <v>20</v>
      </c>
      <c r="B42" s="111" t="s">
        <v>233</v>
      </c>
      <c r="C42" s="111"/>
      <c r="D42" s="111"/>
      <c r="E42" s="111"/>
      <c r="F42" s="116">
        <v>3496.79</v>
      </c>
      <c r="G42" s="116"/>
    </row>
    <row r="43" spans="1:10" s="57" customFormat="1" ht="12.75" customHeight="1" x14ac:dyDescent="0.25">
      <c r="A43" s="56" t="s">
        <v>22</v>
      </c>
      <c r="B43" s="111" t="s">
        <v>281</v>
      </c>
      <c r="C43" s="111"/>
      <c r="D43" s="111"/>
      <c r="E43" s="111"/>
      <c r="F43" s="116">
        <v>23299.3</v>
      </c>
      <c r="G43" s="116"/>
    </row>
    <row r="44" spans="1:10" ht="7.5" customHeight="1" x14ac:dyDescent="0.25">
      <c r="B44" s="14"/>
      <c r="C44" s="14"/>
      <c r="D44" s="14"/>
      <c r="E44" s="14"/>
    </row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x14ac:dyDescent="0.25">
      <c r="A47" s="3" t="s">
        <v>50</v>
      </c>
    </row>
    <row r="48" spans="1:10" s="3" customForma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B42:E42"/>
    <mergeCell ref="F42:G42"/>
    <mergeCell ref="B43:E43"/>
    <mergeCell ref="F43:G43"/>
    <mergeCell ref="A11:I11"/>
    <mergeCell ref="B41:E41"/>
    <mergeCell ref="F41:G41"/>
    <mergeCell ref="A12:I12"/>
    <mergeCell ref="A37:I37"/>
    <mergeCell ref="B39:E39"/>
    <mergeCell ref="F39:G39"/>
    <mergeCell ref="B40:E40"/>
    <mergeCell ref="F40:G40"/>
    <mergeCell ref="A13:C13"/>
    <mergeCell ref="A34:C34"/>
    <mergeCell ref="A1:I1"/>
    <mergeCell ref="A2:I2"/>
    <mergeCell ref="A5:I5"/>
    <mergeCell ref="A10:I10"/>
    <mergeCell ref="A3:K3"/>
  </mergeCells>
  <pageMargins left="0" right="0" top="0" bottom="0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5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1.85546875" style="1" customWidth="1"/>
    <col min="3" max="3" width="10.28515625" style="1" customWidth="1"/>
    <col min="4" max="4" width="12.85546875" style="1" customWidth="1"/>
    <col min="5" max="5" width="12.28515625" style="1" customWidth="1"/>
    <col min="6" max="6" width="13.57031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2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3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91</v>
      </c>
    </row>
    <row r="8" spans="1:11" s="3" customFormat="1" x14ac:dyDescent="0.25">
      <c r="A8" s="3" t="s">
        <v>3</v>
      </c>
      <c r="F8" s="4" t="s">
        <v>92</v>
      </c>
    </row>
    <row r="9" spans="1:11" s="3" customFormat="1" ht="5.2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344434.67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228953.1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256582.8</v>
      </c>
      <c r="E18" s="10">
        <v>248624.63</v>
      </c>
      <c r="F18" s="10">
        <f>D18</f>
        <v>256582.8</v>
      </c>
      <c r="G18" s="11">
        <f t="shared" ref="G18:G27" si="0">E18-D18</f>
        <v>-7958.1699999999837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97380.243779527562</v>
      </c>
      <c r="E19" s="10">
        <f>E18*I19</f>
        <v>94359.898944881905</v>
      </c>
      <c r="F19" s="10">
        <f t="shared" ref="F19:F22" si="1">D19</f>
        <v>97380.243779527562</v>
      </c>
      <c r="G19" s="11">
        <f t="shared" si="0"/>
        <v>-3020.3448346456571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48488.088188976377</v>
      </c>
      <c r="E20" s="10">
        <f>E18*I20</f>
        <v>46984.182047244096</v>
      </c>
      <c r="F20" s="10">
        <f t="shared" si="1"/>
        <v>48488.088188976377</v>
      </c>
      <c r="G20" s="11">
        <f t="shared" si="0"/>
        <v>-1503.906141732281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44851.481574803147</v>
      </c>
      <c r="E21" s="10">
        <f>E18*I21</f>
        <v>43460.368393700788</v>
      </c>
      <c r="F21" s="10">
        <f t="shared" si="1"/>
        <v>44851.481574803147</v>
      </c>
      <c r="G21" s="11">
        <f t="shared" si="0"/>
        <v>-1391.1131811023588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65862.986456692917</v>
      </c>
      <c r="E22" s="10">
        <f>E18*I22</f>
        <v>63820.18061417323</v>
      </c>
      <c r="F22" s="10">
        <f t="shared" si="1"/>
        <v>65862.986456692917</v>
      </c>
      <c r="G22" s="11">
        <f t="shared" si="0"/>
        <v>-2042.8058425196868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105056.64</v>
      </c>
      <c r="E24" s="11">
        <v>99522.68</v>
      </c>
      <c r="F24" s="11">
        <f>D24</f>
        <v>105056.64</v>
      </c>
      <c r="G24" s="11">
        <f t="shared" si="0"/>
        <v>-5533.9600000000064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11">
        <v>58993.32</v>
      </c>
      <c r="E26" s="11">
        <v>57690.07</v>
      </c>
      <c r="F26" s="11">
        <f>F41</f>
        <v>32796.85</v>
      </c>
      <c r="G26" s="11">
        <f t="shared" si="0"/>
        <v>-1303.25</v>
      </c>
    </row>
    <row r="27" spans="1:9" ht="29.25" customHeight="1" x14ac:dyDescent="0.25">
      <c r="A27" s="9" t="s">
        <v>33</v>
      </c>
      <c r="B27" s="9" t="s">
        <v>34</v>
      </c>
      <c r="C27" s="31">
        <v>2</v>
      </c>
      <c r="D27" s="9">
        <v>74823.600000000006</v>
      </c>
      <c r="E27" s="9">
        <v>71840.72</v>
      </c>
      <c r="F27" s="9">
        <v>0</v>
      </c>
      <c r="G27" s="9">
        <f t="shared" si="0"/>
        <v>-2982.8800000000047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 t="shared" ref="D28:G28" si="2">SUM(D29:D31)</f>
        <v>389838.54000000004</v>
      </c>
      <c r="E28" s="9">
        <f t="shared" si="2"/>
        <v>358239.58999999997</v>
      </c>
      <c r="F28" s="9">
        <f t="shared" si="2"/>
        <v>389840.13</v>
      </c>
      <c r="G28" s="9">
        <f t="shared" si="2"/>
        <v>-31598.950000000055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25487.759999999998</v>
      </c>
      <c r="E29" s="9">
        <v>24412.87</v>
      </c>
      <c r="F29" s="9">
        <v>25489.35</v>
      </c>
      <c r="G29" s="9">
        <f>E29-D29</f>
        <v>-1074.8899999999994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364350.78</v>
      </c>
      <c r="E30" s="9">
        <v>333826.71999999997</v>
      </c>
      <c r="F30" s="9">
        <f>D30</f>
        <v>364350.78</v>
      </c>
      <c r="G30" s="9">
        <f>E30-D30</f>
        <v>-30524.060000000056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42</v>
      </c>
      <c r="B32" s="9" t="s">
        <v>43</v>
      </c>
      <c r="C32" s="18">
        <v>1729.75</v>
      </c>
      <c r="D32" s="9">
        <v>1009664.44</v>
      </c>
      <c r="E32" s="9">
        <v>967413.66</v>
      </c>
      <c r="F32" s="9">
        <f>D32</f>
        <v>1009664.44</v>
      </c>
      <c r="G32" s="9">
        <f>E32-D32</f>
        <v>-42250.779999999912</v>
      </c>
    </row>
    <row r="33" spans="1:10" s="22" customFormat="1" ht="7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403743.51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300793.82</v>
      </c>
      <c r="H36" s="48"/>
      <c r="I36" s="48"/>
    </row>
    <row r="37" spans="1:10" ht="6.75" customHeight="1" x14ac:dyDescent="0.25">
      <c r="B37" s="14"/>
      <c r="C37" s="14"/>
      <c r="D37" s="14"/>
      <c r="E37" s="14"/>
    </row>
    <row r="38" spans="1:10" ht="23.25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6.7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2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SUM(F42:G44)</f>
        <v>32796.85</v>
      </c>
      <c r="G41" s="114"/>
    </row>
    <row r="42" spans="1:10" ht="12" customHeight="1" x14ac:dyDescent="0.25">
      <c r="A42" s="9" t="s">
        <v>16</v>
      </c>
      <c r="B42" s="103" t="s">
        <v>235</v>
      </c>
      <c r="C42" s="103"/>
      <c r="D42" s="103"/>
      <c r="E42" s="103"/>
      <c r="F42" s="104">
        <v>9275.06</v>
      </c>
      <c r="G42" s="104"/>
    </row>
    <row r="43" spans="1:10" ht="12" customHeight="1" x14ac:dyDescent="0.25">
      <c r="A43" s="9" t="s">
        <v>18</v>
      </c>
      <c r="B43" s="103" t="s">
        <v>232</v>
      </c>
      <c r="C43" s="103"/>
      <c r="D43" s="103"/>
      <c r="E43" s="103"/>
      <c r="F43" s="104">
        <v>1611.19</v>
      </c>
      <c r="G43" s="104"/>
    </row>
    <row r="44" spans="1:10" s="57" customFormat="1" ht="12" customHeight="1" x14ac:dyDescent="0.25">
      <c r="A44" s="56" t="s">
        <v>20</v>
      </c>
      <c r="B44" s="111" t="s">
        <v>281</v>
      </c>
      <c r="C44" s="111"/>
      <c r="D44" s="111"/>
      <c r="E44" s="111"/>
      <c r="F44" s="116">
        <v>21910.6</v>
      </c>
      <c r="G44" s="116"/>
    </row>
    <row r="45" spans="1:10" s="3" customFormat="1" ht="9.75" customHeigh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0">
    <mergeCell ref="A11:I11"/>
    <mergeCell ref="A1:I1"/>
    <mergeCell ref="A2:I2"/>
    <mergeCell ref="A5:I5"/>
    <mergeCell ref="A10:I10"/>
    <mergeCell ref="A3:K3"/>
    <mergeCell ref="A34:C34"/>
    <mergeCell ref="B44:E44"/>
    <mergeCell ref="F44:G44"/>
    <mergeCell ref="A12:I12"/>
    <mergeCell ref="A13:C13"/>
    <mergeCell ref="B43:E43"/>
    <mergeCell ref="F43:G43"/>
    <mergeCell ref="B42:E42"/>
    <mergeCell ref="F42:G42"/>
    <mergeCell ref="A38:I38"/>
    <mergeCell ref="B40:E40"/>
    <mergeCell ref="F40:G40"/>
    <mergeCell ref="B41:E41"/>
    <mergeCell ref="F41:G41"/>
  </mergeCells>
  <pageMargins left="0" right="0" top="0" bottom="0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5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140625" style="1" customWidth="1"/>
    <col min="3" max="3" width="10.140625" style="1" customWidth="1"/>
    <col min="4" max="4" width="12.28515625" style="1" customWidth="1"/>
    <col min="5" max="5" width="12.85546875" style="1" customWidth="1"/>
    <col min="6" max="6" width="13.285156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ustomWidth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2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9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93</v>
      </c>
    </row>
    <row r="8" spans="1:11" s="3" customFormat="1" x14ac:dyDescent="0.25">
      <c r="A8" s="3" t="s">
        <v>3</v>
      </c>
      <c r="F8" s="4" t="s">
        <v>94</v>
      </c>
    </row>
    <row r="9" spans="1:11" s="3" customFormat="1" ht="7.5" customHeight="1" x14ac:dyDescent="0.25"/>
    <row r="10" spans="1:11" s="3" customFormat="1" ht="7.5" customHeigh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ht="7.5" customHeigh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317948.78999999998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-2768.13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258982.92</v>
      </c>
      <c r="E18" s="10">
        <v>249048.75</v>
      </c>
      <c r="F18" s="10">
        <f>D18</f>
        <v>258982.92</v>
      </c>
      <c r="G18" s="11">
        <f t="shared" ref="G18:G27" si="0">E18-D18</f>
        <v>-9934.1700000000128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98291.155464566938</v>
      </c>
      <c r="E19" s="10">
        <f>E18*I19</f>
        <v>94520.864173228358</v>
      </c>
      <c r="F19" s="10">
        <f t="shared" ref="F19:F22" si="1">D19</f>
        <v>98291.155464566938</v>
      </c>
      <c r="G19" s="11">
        <f t="shared" si="0"/>
        <v>-3770.2912913385808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48941.654173228351</v>
      </c>
      <c r="E20" s="10">
        <f>E18*I20</f>
        <v>47064.330708661415</v>
      </c>
      <c r="F20" s="10">
        <f t="shared" si="1"/>
        <v>48941.654173228351</v>
      </c>
      <c r="G20" s="11">
        <f t="shared" si="0"/>
        <v>-1877.3234645669363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45271.030110236228</v>
      </c>
      <c r="E21" s="10">
        <f>E18*I21</f>
        <v>43534.505905511811</v>
      </c>
      <c r="F21" s="10">
        <f t="shared" si="1"/>
        <v>45271.030110236228</v>
      </c>
      <c r="G21" s="11">
        <f t="shared" si="0"/>
        <v>-1736.5242047244174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66479.080251968509</v>
      </c>
      <c r="E22" s="10">
        <f>E18*I22</f>
        <v>63929.049212598431</v>
      </c>
      <c r="F22" s="10">
        <f t="shared" si="1"/>
        <v>66479.080251968509</v>
      </c>
      <c r="G22" s="11">
        <f t="shared" si="0"/>
        <v>-2550.0310393700784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106039.44</v>
      </c>
      <c r="E24" s="11">
        <v>103672.26</v>
      </c>
      <c r="F24" s="11">
        <f>D24</f>
        <v>106039.44</v>
      </c>
      <c r="G24" s="11">
        <f t="shared" si="0"/>
        <v>-2367.1800000000076</v>
      </c>
    </row>
    <row r="25" spans="1:9" ht="16.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59545.2</v>
      </c>
      <c r="E26" s="9">
        <v>59332.84</v>
      </c>
      <c r="F26" s="43">
        <f>F40</f>
        <v>65205.009999999995</v>
      </c>
      <c r="G26" s="9">
        <f t="shared" si="0"/>
        <v>-212.36000000000058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58158.45</v>
      </c>
      <c r="E27" s="9">
        <v>58156.3</v>
      </c>
      <c r="F27" s="9">
        <v>30824.9</v>
      </c>
      <c r="G27" s="9">
        <f t="shared" si="0"/>
        <v>-2.1499999999941792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1428750.01</v>
      </c>
      <c r="E28" s="9">
        <f>SUM(E29:E32)</f>
        <v>1387883.79</v>
      </c>
      <c r="F28" s="9">
        <f t="shared" ref="F28:G28" si="2">SUM(F29:F32)</f>
        <v>1428759.04</v>
      </c>
      <c r="G28" s="9">
        <f t="shared" si="2"/>
        <v>-40866.22000000003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20131.2</v>
      </c>
      <c r="E29" s="9">
        <v>19660.509999999998</v>
      </c>
      <c r="F29" s="9">
        <v>20140.23</v>
      </c>
      <c r="G29" s="9">
        <f>E29-D29</f>
        <v>-470.69000000000233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389508.82</v>
      </c>
      <c r="E30" s="9">
        <v>370480.04</v>
      </c>
      <c r="F30" s="9">
        <f>D30</f>
        <v>389508.82</v>
      </c>
      <c r="G30" s="9">
        <f>E30-D30</f>
        <v>-19028.780000000028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1019109.99</v>
      </c>
      <c r="E32" s="9">
        <v>997743.24</v>
      </c>
      <c r="F32" s="9">
        <f>D32</f>
        <v>1019109.99</v>
      </c>
      <c r="G32" s="9">
        <f>E32-D32</f>
        <v>-21366.75</v>
      </c>
    </row>
    <row r="33" spans="1:10" s="22" customFormat="1" ht="7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360120.39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24563.270000000004</v>
      </c>
      <c r="H36" s="48"/>
      <c r="I36" s="48"/>
    </row>
    <row r="37" spans="1:10" ht="28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6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SUM(F41:G43)</f>
        <v>65205.009999999995</v>
      </c>
      <c r="G40" s="114"/>
    </row>
    <row r="41" spans="1:10" ht="12.75" customHeight="1" x14ac:dyDescent="0.25">
      <c r="A41" s="9" t="s">
        <v>16</v>
      </c>
      <c r="B41" s="103" t="s">
        <v>236</v>
      </c>
      <c r="C41" s="103"/>
      <c r="D41" s="103"/>
      <c r="E41" s="103"/>
      <c r="F41" s="104">
        <v>18692.349999999999</v>
      </c>
      <c r="G41" s="104"/>
    </row>
    <row r="42" spans="1:10" ht="12.75" customHeight="1" x14ac:dyDescent="0.25">
      <c r="A42" s="9" t="s">
        <v>18</v>
      </c>
      <c r="B42" s="103" t="s">
        <v>208</v>
      </c>
      <c r="C42" s="103"/>
      <c r="D42" s="103"/>
      <c r="E42" s="103"/>
      <c r="F42" s="104">
        <v>22441.86</v>
      </c>
      <c r="G42" s="104"/>
    </row>
    <row r="43" spans="1:10" ht="12.75" customHeight="1" x14ac:dyDescent="0.25">
      <c r="A43" s="9" t="s">
        <v>20</v>
      </c>
      <c r="B43" s="103" t="s">
        <v>281</v>
      </c>
      <c r="C43" s="103"/>
      <c r="D43" s="103"/>
      <c r="E43" s="103"/>
      <c r="F43" s="104">
        <v>24070.799999999999</v>
      </c>
      <c r="G43" s="104"/>
    </row>
    <row r="44" spans="1:10" s="13" customFormat="1" ht="12.75" customHeight="1" x14ac:dyDescent="0.25">
      <c r="A44" s="12" t="s">
        <v>140</v>
      </c>
      <c r="B44" s="95" t="s">
        <v>129</v>
      </c>
      <c r="C44" s="96"/>
      <c r="D44" s="96"/>
      <c r="E44" s="97"/>
      <c r="F44" s="113">
        <f>SUM(F45:G45)</f>
        <v>30824.9</v>
      </c>
      <c r="G44" s="114"/>
    </row>
    <row r="45" spans="1:10" ht="12.75" customHeight="1" x14ac:dyDescent="0.25">
      <c r="A45" s="9" t="s">
        <v>128</v>
      </c>
      <c r="B45" s="103" t="s">
        <v>219</v>
      </c>
      <c r="C45" s="103"/>
      <c r="D45" s="103"/>
      <c r="E45" s="103"/>
      <c r="F45" s="104">
        <v>30824.9</v>
      </c>
      <c r="G45" s="104"/>
    </row>
    <row r="46" spans="1:10" x14ac:dyDescent="0.25">
      <c r="B46" s="14"/>
      <c r="C46" s="14"/>
      <c r="D46" s="14"/>
      <c r="E46" s="14"/>
    </row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4">
    <mergeCell ref="B41:E41"/>
    <mergeCell ref="F41:G41"/>
    <mergeCell ref="A37:I37"/>
    <mergeCell ref="B39:E39"/>
    <mergeCell ref="F39:G39"/>
    <mergeCell ref="B40:E40"/>
    <mergeCell ref="F40:G40"/>
    <mergeCell ref="B45:E45"/>
    <mergeCell ref="F45:G45"/>
    <mergeCell ref="B42:E42"/>
    <mergeCell ref="F42:G42"/>
    <mergeCell ref="B43:E43"/>
    <mergeCell ref="F43:G43"/>
    <mergeCell ref="B44:E44"/>
    <mergeCell ref="F44:G44"/>
    <mergeCell ref="A13:C13"/>
    <mergeCell ref="A34:C34"/>
    <mergeCell ref="A12:I12"/>
    <mergeCell ref="A11:I11"/>
    <mergeCell ref="A1:I1"/>
    <mergeCell ref="A2:I2"/>
    <mergeCell ref="A5:I5"/>
    <mergeCell ref="A10:I10"/>
    <mergeCell ref="A3:K3"/>
  </mergeCells>
  <pageMargins left="0" right="0" top="0" bottom="0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4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0.28515625" style="1" customWidth="1"/>
    <col min="4" max="4" width="13.5703125" style="1" customWidth="1"/>
    <col min="5" max="5" width="12.85546875" style="1" customWidth="1"/>
    <col min="6" max="7" width="13.140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5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5.25" customHeight="1" x14ac:dyDescent="0.25"/>
    <row r="7" spans="1:11" s="3" customFormat="1" ht="16.5" customHeight="1" x14ac:dyDescent="0.25">
      <c r="A7" s="3" t="s">
        <v>2</v>
      </c>
      <c r="F7" s="4" t="s">
        <v>95</v>
      </c>
    </row>
    <row r="8" spans="1:11" s="3" customFormat="1" x14ac:dyDescent="0.25">
      <c r="A8" s="3" t="s">
        <v>3</v>
      </c>
      <c r="F8" s="4" t="s">
        <v>96</v>
      </c>
    </row>
    <row r="9" spans="1:11" s="3" customFormat="1" ht="7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101026.78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36624.949999999997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240315.12</v>
      </c>
      <c r="E18" s="10">
        <v>231009.92000000001</v>
      </c>
      <c r="F18" s="10">
        <f>D18</f>
        <v>240315.12</v>
      </c>
      <c r="G18" s="11">
        <f t="shared" ref="G18:G27" si="0">E18-D18</f>
        <v>-9305.1999999999825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86184.44035714287</v>
      </c>
      <c r="E19" s="10">
        <f>E18*I19</f>
        <v>82847.307619047642</v>
      </c>
      <c r="F19" s="10">
        <f t="shared" ref="F19:F22" si="1">D19</f>
        <v>86184.44035714287</v>
      </c>
      <c r="G19" s="11">
        <f t="shared" si="0"/>
        <v>-3337.132738095228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42913.414285714287</v>
      </c>
      <c r="E20" s="10">
        <f>E18*I20</f>
        <v>41251.771428571432</v>
      </c>
      <c r="F20" s="10">
        <f t="shared" si="1"/>
        <v>42913.414285714287</v>
      </c>
      <c r="G20" s="11">
        <f t="shared" si="0"/>
        <v>-1661.6428571428551</v>
      </c>
      <c r="H20" s="34">
        <v>1.2</v>
      </c>
      <c r="I20" s="17">
        <f>H20/H18</f>
        <v>0.17857142857142858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1.48</v>
      </c>
      <c r="D21" s="10">
        <f>D18*I21</f>
        <v>52926.544285714284</v>
      </c>
      <c r="E21" s="10">
        <f>E18*I21</f>
        <v>50877.184761904762</v>
      </c>
      <c r="F21" s="10">
        <f t="shared" si="1"/>
        <v>52926.544285714284</v>
      </c>
      <c r="G21" s="11">
        <f t="shared" si="0"/>
        <v>-2049.3595238095222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58290.721071428568</v>
      </c>
      <c r="E22" s="10">
        <f>E18*I22</f>
        <v>56033.656190476191</v>
      </c>
      <c r="F22" s="10">
        <f t="shared" si="1"/>
        <v>58290.721071428568</v>
      </c>
      <c r="G22" s="11">
        <f t="shared" si="0"/>
        <v>-2257.0648809523773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101452.68</v>
      </c>
      <c r="E23" s="11">
        <v>102623.87</v>
      </c>
      <c r="F23" s="11">
        <f>D23</f>
        <v>101452.68</v>
      </c>
      <c r="G23" s="11">
        <f t="shared" si="0"/>
        <v>1171.1900000000023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92979.12</v>
      </c>
      <c r="E24" s="11">
        <v>93636.24</v>
      </c>
      <c r="F24" s="11">
        <f>D24</f>
        <v>92979.12</v>
      </c>
      <c r="G24" s="11">
        <f t="shared" si="0"/>
        <v>657.1200000000099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57575.64</v>
      </c>
      <c r="E26" s="9">
        <v>59726.78</v>
      </c>
      <c r="F26" s="43">
        <f>F40</f>
        <v>18824.599999999999</v>
      </c>
      <c r="G26" s="9">
        <f t="shared" si="0"/>
        <v>2151.1399999999994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53641.8</v>
      </c>
      <c r="E27" s="9">
        <v>54593.01</v>
      </c>
      <c r="F27" s="9">
        <v>0</v>
      </c>
      <c r="G27" s="9">
        <f t="shared" si="0"/>
        <v>951.20999999999913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1407393.11</v>
      </c>
      <c r="E28" s="9">
        <f>SUM(E29:E32)</f>
        <v>1406450.62</v>
      </c>
      <c r="F28" s="9">
        <f t="shared" ref="F28:G28" si="2">SUM(F29:F32)</f>
        <v>1413244.6600000001</v>
      </c>
      <c r="G28" s="9">
        <f t="shared" si="2"/>
        <v>-942.49000000001979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41984.08</v>
      </c>
      <c r="E29" s="9">
        <v>42119.89</v>
      </c>
      <c r="F29" s="9">
        <v>47835.63</v>
      </c>
      <c r="G29" s="9">
        <f>E29-D29</f>
        <v>135.80999999999767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159593.49</v>
      </c>
      <c r="E30" s="9">
        <v>165119.1</v>
      </c>
      <c r="F30" s="9">
        <f>D30</f>
        <v>159593.49</v>
      </c>
      <c r="G30" s="9">
        <f>E30-D30</f>
        <v>5525.6100000000151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312224.28000000003</v>
      </c>
      <c r="E31" s="9">
        <v>313545.86</v>
      </c>
      <c r="F31" s="9">
        <f>D31</f>
        <v>312224.28000000003</v>
      </c>
      <c r="G31" s="9">
        <f>E31-D31</f>
        <v>1321.5799999999581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893591.26</v>
      </c>
      <c r="E32" s="9">
        <v>885665.77</v>
      </c>
      <c r="F32" s="9">
        <f>D32</f>
        <v>893591.26</v>
      </c>
      <c r="G32" s="9">
        <f>E32-D32</f>
        <v>-7925.4899999999907</v>
      </c>
    </row>
    <row r="33" spans="1:10" s="22" customFormat="1" ht="4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71856.820000000007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91217.959999999992</v>
      </c>
      <c r="H36" s="48"/>
      <c r="I36" s="48"/>
    </row>
    <row r="37" spans="1:10" ht="27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6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SUM(F41:G41)</f>
        <v>18824.599999999999</v>
      </c>
      <c r="G40" s="114"/>
    </row>
    <row r="41" spans="1:10" ht="12.75" customHeight="1" x14ac:dyDescent="0.25">
      <c r="A41" s="9" t="s">
        <v>16</v>
      </c>
      <c r="B41" s="103" t="s">
        <v>281</v>
      </c>
      <c r="C41" s="103"/>
      <c r="D41" s="103"/>
      <c r="E41" s="103"/>
      <c r="F41" s="104">
        <v>18824.599999999999</v>
      </c>
      <c r="G41" s="104"/>
    </row>
    <row r="42" spans="1:10" x14ac:dyDescent="0.25">
      <c r="B42" s="14"/>
      <c r="C42" s="14"/>
      <c r="D42" s="14"/>
      <c r="E42" s="14"/>
    </row>
    <row r="43" spans="1:10" s="3" customFormat="1" x14ac:dyDescent="0.25">
      <c r="A43" s="3" t="s">
        <v>55</v>
      </c>
      <c r="F43" s="3" t="s">
        <v>49</v>
      </c>
      <c r="I43" s="3" t="s">
        <v>126</v>
      </c>
    </row>
    <row r="44" spans="1:10" s="3" customFormat="1" ht="13.5" customHeight="1" x14ac:dyDescent="0.25">
      <c r="F44" s="4" t="s">
        <v>183</v>
      </c>
    </row>
    <row r="45" spans="1:10" s="3" customFormat="1" x14ac:dyDescent="0.25">
      <c r="A45" s="3" t="s">
        <v>50</v>
      </c>
    </row>
    <row r="46" spans="1:10" s="3" customFormat="1" x14ac:dyDescent="0.25">
      <c r="C46" s="15" t="s">
        <v>51</v>
      </c>
      <c r="E46" s="15"/>
      <c r="F46" s="15"/>
      <c r="G46" s="15"/>
    </row>
    <row r="47" spans="1:10" s="3" customFormat="1" x14ac:dyDescent="0.25"/>
    <row r="48" spans="1:10" s="3" customFormat="1" x14ac:dyDescent="0.25"/>
  </sheetData>
  <mergeCells count="16">
    <mergeCell ref="F40:G40"/>
    <mergeCell ref="B41:E41"/>
    <mergeCell ref="F41:G41"/>
    <mergeCell ref="B40:E40"/>
    <mergeCell ref="A1:I1"/>
    <mergeCell ref="A2:I2"/>
    <mergeCell ref="A5:I5"/>
    <mergeCell ref="A10:I10"/>
    <mergeCell ref="A3:K3"/>
    <mergeCell ref="A11:I11"/>
    <mergeCell ref="A12:I12"/>
    <mergeCell ref="A37:I37"/>
    <mergeCell ref="B39:E39"/>
    <mergeCell ref="F39:G39"/>
    <mergeCell ref="A13:C13"/>
    <mergeCell ref="A34:C34"/>
  </mergeCells>
  <pageMargins left="0" right="0" top="0" bottom="0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2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4.85546875" style="1" customWidth="1"/>
    <col min="3" max="3" width="10.28515625" style="1" customWidth="1"/>
    <col min="4" max="4" width="12.140625" style="1" customWidth="1"/>
    <col min="5" max="5" width="12.5703125" style="1" customWidth="1"/>
    <col min="6" max="6" width="12.7109375" style="1" customWidth="1"/>
    <col min="7" max="7" width="12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7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97</v>
      </c>
    </row>
    <row r="8" spans="1:11" s="3" customFormat="1" x14ac:dyDescent="0.25">
      <c r="A8" s="3" t="s">
        <v>3</v>
      </c>
      <c r="F8" s="4" t="s">
        <v>98</v>
      </c>
    </row>
    <row r="9" spans="1:11" s="3" customFormat="1" ht="7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179504.87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61244.46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138510</v>
      </c>
      <c r="E18" s="10">
        <v>133350.75</v>
      </c>
      <c r="F18" s="10">
        <f>D18</f>
        <v>138510</v>
      </c>
      <c r="G18" s="11">
        <f t="shared" ref="G18:G27" si="0">E18-D18</f>
        <v>-5159.25</v>
      </c>
      <c r="H18" s="17">
        <v>6.35</v>
      </c>
      <c r="I18" s="17"/>
    </row>
    <row r="19" spans="1:9" s="3" customFormat="1" ht="16.5" customHeight="1" x14ac:dyDescent="0.25">
      <c r="A19" s="8" t="s">
        <v>16</v>
      </c>
      <c r="B19" s="9" t="s">
        <v>17</v>
      </c>
      <c r="C19" s="31">
        <v>2.41</v>
      </c>
      <c r="D19" s="10">
        <f>D18*I19</f>
        <v>52568.362204724413</v>
      </c>
      <c r="E19" s="10">
        <f>E18*I19</f>
        <v>50610.284645669293</v>
      </c>
      <c r="F19" s="10">
        <f t="shared" ref="F19:F22" si="1">D19</f>
        <v>52568.362204724413</v>
      </c>
      <c r="G19" s="11">
        <f t="shared" si="0"/>
        <v>-1958.0775590551202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26175.118110236221</v>
      </c>
      <c r="E20" s="10">
        <f>E18*I20</f>
        <v>25200.141732283464</v>
      </c>
      <c r="F20" s="10">
        <f t="shared" si="1"/>
        <v>26175.118110236221</v>
      </c>
      <c r="G20" s="11">
        <f t="shared" si="0"/>
        <v>-974.97637795275659</v>
      </c>
      <c r="H20" s="17">
        <v>1.2</v>
      </c>
      <c r="I20" s="17">
        <f>H20/H18</f>
        <v>0.1889763779527559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24211.984251968504</v>
      </c>
      <c r="E21" s="10">
        <f>E18*I21</f>
        <v>23310.131102362207</v>
      </c>
      <c r="F21" s="10">
        <f t="shared" si="1"/>
        <v>24211.984251968504</v>
      </c>
      <c r="G21" s="11">
        <f t="shared" si="0"/>
        <v>-901.85314960629694</v>
      </c>
      <c r="H21" s="17">
        <v>1.1100000000000001</v>
      </c>
      <c r="I21" s="17">
        <f>H21/H18</f>
        <v>0.17480314960629922</v>
      </c>
    </row>
    <row r="22" spans="1:9" s="3" customFormat="1" ht="15.75" customHeight="1" x14ac:dyDescent="0.25">
      <c r="A22" s="8" t="s">
        <v>22</v>
      </c>
      <c r="B22" s="9" t="s">
        <v>23</v>
      </c>
      <c r="C22" s="31">
        <v>1.63</v>
      </c>
      <c r="D22" s="10">
        <f>D18*I22</f>
        <v>35554.535433070865</v>
      </c>
      <c r="E22" s="10">
        <f>E18*I22</f>
        <v>34230.192519685042</v>
      </c>
      <c r="F22" s="10">
        <f t="shared" si="1"/>
        <v>35554.535433070865</v>
      </c>
      <c r="G22" s="11">
        <f t="shared" si="0"/>
        <v>-1324.3429133858226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56712.24</v>
      </c>
      <c r="E24" s="11">
        <v>55594.97</v>
      </c>
      <c r="F24" s="11">
        <f>D24</f>
        <v>56712.24</v>
      </c>
      <c r="G24" s="11">
        <f t="shared" si="0"/>
        <v>-1117.2699999999968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31846.080000000002</v>
      </c>
      <c r="E26" s="9">
        <v>31669.8</v>
      </c>
      <c r="F26" s="43">
        <f>F40</f>
        <v>32495.119999999999</v>
      </c>
      <c r="G26" s="9">
        <f t="shared" si="0"/>
        <v>-176.28000000000247</v>
      </c>
    </row>
    <row r="27" spans="1:9" ht="29.25" customHeight="1" x14ac:dyDescent="0.25">
      <c r="A27" s="9" t="s">
        <v>33</v>
      </c>
      <c r="B27" s="9" t="s">
        <v>34</v>
      </c>
      <c r="C27" s="31">
        <v>2</v>
      </c>
      <c r="D27" s="9">
        <v>30010.400000000001</v>
      </c>
      <c r="E27" s="9">
        <v>30123.33</v>
      </c>
      <c r="F27" s="9">
        <v>106786.08</v>
      </c>
      <c r="G27" s="9">
        <f t="shared" si="0"/>
        <v>112.93000000000029</v>
      </c>
    </row>
    <row r="28" spans="1:9" ht="16.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803284.76</v>
      </c>
      <c r="E28" s="9">
        <f>SUM(E29:E32)</f>
        <v>778928.98</v>
      </c>
      <c r="F28" s="9">
        <f t="shared" ref="F28:G28" si="2">SUM(F29:F32)</f>
        <v>803275.84000000008</v>
      </c>
      <c r="G28" s="9">
        <f t="shared" si="2"/>
        <v>-24355.780000000002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13336.56</v>
      </c>
      <c r="E29" s="9">
        <v>12939.44</v>
      </c>
      <c r="F29" s="9">
        <v>13327.64</v>
      </c>
      <c r="G29" s="9">
        <f>E29-D29</f>
        <v>-397.11999999999898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244905.81</v>
      </c>
      <c r="E30" s="9">
        <v>236373.79</v>
      </c>
      <c r="F30" s="9">
        <f>D30</f>
        <v>244905.81</v>
      </c>
      <c r="G30" s="9">
        <f>E30-D30</f>
        <v>-8532.0199999999895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545042.39</v>
      </c>
      <c r="E32" s="9">
        <v>529615.75</v>
      </c>
      <c r="F32" s="9">
        <f>D32</f>
        <v>545042.39</v>
      </c>
      <c r="G32" s="9">
        <f>E32-D32</f>
        <v>-15426.640000000014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209754.07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-15418.289999999994</v>
      </c>
      <c r="H36" s="48"/>
      <c r="I36" s="48"/>
    </row>
    <row r="37" spans="1:10" ht="28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4.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SUM(F41:G44)</f>
        <v>32495.119999999999</v>
      </c>
      <c r="G40" s="114"/>
    </row>
    <row r="41" spans="1:10" ht="12.75" customHeight="1" x14ac:dyDescent="0.25">
      <c r="A41" s="9" t="s">
        <v>16</v>
      </c>
      <c r="B41" s="103" t="s">
        <v>225</v>
      </c>
      <c r="C41" s="103"/>
      <c r="D41" s="103"/>
      <c r="E41" s="103"/>
      <c r="F41" s="104">
        <v>1172.24</v>
      </c>
      <c r="G41" s="104"/>
    </row>
    <row r="42" spans="1:10" ht="12.75" customHeight="1" x14ac:dyDescent="0.25">
      <c r="A42" s="9" t="s">
        <v>18</v>
      </c>
      <c r="B42" s="121" t="s">
        <v>234</v>
      </c>
      <c r="C42" s="122"/>
      <c r="D42" s="122"/>
      <c r="E42" s="122"/>
      <c r="F42" s="123">
        <v>5292</v>
      </c>
      <c r="G42" s="124"/>
      <c r="I42" s="1">
        <v>5292</v>
      </c>
    </row>
    <row r="43" spans="1:10" ht="12.75" customHeight="1" x14ac:dyDescent="0.25">
      <c r="A43" s="9" t="s">
        <v>20</v>
      </c>
      <c r="B43" s="103" t="s">
        <v>197</v>
      </c>
      <c r="C43" s="103"/>
      <c r="D43" s="103"/>
      <c r="E43" s="103"/>
      <c r="F43" s="104">
        <v>11989.58</v>
      </c>
      <c r="G43" s="104"/>
    </row>
    <row r="44" spans="1:10" ht="12.75" customHeight="1" x14ac:dyDescent="0.25">
      <c r="A44" s="9" t="s">
        <v>22</v>
      </c>
      <c r="B44" s="103" t="s">
        <v>281</v>
      </c>
      <c r="C44" s="103"/>
      <c r="D44" s="103"/>
      <c r="E44" s="103"/>
      <c r="F44" s="104">
        <v>14041.3</v>
      </c>
      <c r="G44" s="104"/>
    </row>
    <row r="45" spans="1:10" s="13" customFormat="1" ht="12.75" customHeight="1" x14ac:dyDescent="0.25">
      <c r="A45" s="82" t="s">
        <v>25</v>
      </c>
      <c r="B45" s="95" t="s">
        <v>129</v>
      </c>
      <c r="C45" s="96"/>
      <c r="D45" s="96"/>
      <c r="E45" s="97"/>
      <c r="F45" s="113">
        <f>SUM(F46:L53)</f>
        <v>106786.08</v>
      </c>
      <c r="G45" s="114"/>
    </row>
    <row r="46" spans="1:10" ht="12.75" customHeight="1" x14ac:dyDescent="0.25">
      <c r="A46" s="9" t="s">
        <v>128</v>
      </c>
      <c r="B46" s="103" t="s">
        <v>225</v>
      </c>
      <c r="C46" s="103"/>
      <c r="D46" s="103"/>
      <c r="E46" s="103"/>
      <c r="F46" s="104">
        <v>106786.08</v>
      </c>
      <c r="G46" s="104"/>
    </row>
    <row r="47" spans="1:10" s="3" customFormat="1" ht="6" customHeight="1" x14ac:dyDescent="0.25"/>
    <row r="48" spans="1:10" s="3" customFormat="1" x14ac:dyDescent="0.25">
      <c r="A48" s="3" t="s">
        <v>55</v>
      </c>
      <c r="F48" s="3" t="s">
        <v>49</v>
      </c>
      <c r="I48" s="3" t="s">
        <v>126</v>
      </c>
    </row>
    <row r="49" spans="1:7" s="3" customFormat="1" ht="13.5" customHeight="1" x14ac:dyDescent="0.25">
      <c r="F49" s="4" t="s">
        <v>183</v>
      </c>
    </row>
    <row r="50" spans="1:7" s="3" customFormat="1" x14ac:dyDescent="0.25">
      <c r="A50" s="3" t="s">
        <v>50</v>
      </c>
    </row>
    <row r="51" spans="1:7" s="3" customFormat="1" ht="12" customHeight="1" x14ac:dyDescent="0.25">
      <c r="C51" s="15" t="s">
        <v>51</v>
      </c>
      <c r="E51" s="15"/>
      <c r="F51" s="15"/>
      <c r="G51" s="15"/>
    </row>
    <row r="52" spans="1:7" s="3" customFormat="1" x14ac:dyDescent="0.25"/>
    <row r="53" spans="1:7" s="3" customFormat="1" x14ac:dyDescent="0.25"/>
  </sheetData>
  <mergeCells count="26">
    <mergeCell ref="A12:I12"/>
    <mergeCell ref="A37:I37"/>
    <mergeCell ref="B39:E39"/>
    <mergeCell ref="F39:G39"/>
    <mergeCell ref="B40:E40"/>
    <mergeCell ref="A13:C13"/>
    <mergeCell ref="A34:C34"/>
    <mergeCell ref="A11:I11"/>
    <mergeCell ref="A1:I1"/>
    <mergeCell ref="A2:I2"/>
    <mergeCell ref="A5:I5"/>
    <mergeCell ref="A10:I10"/>
    <mergeCell ref="A3:K3"/>
    <mergeCell ref="B45:E45"/>
    <mergeCell ref="F45:G45"/>
    <mergeCell ref="B46:E46"/>
    <mergeCell ref="F46:G46"/>
    <mergeCell ref="F40:G40"/>
    <mergeCell ref="B41:E41"/>
    <mergeCell ref="F41:G41"/>
    <mergeCell ref="B42:E42"/>
    <mergeCell ref="F42:G42"/>
    <mergeCell ref="B43:E43"/>
    <mergeCell ref="F43:G43"/>
    <mergeCell ref="B44:E44"/>
    <mergeCell ref="F44:G44"/>
  </mergeCells>
  <pageMargins left="0" right="0" top="0" bottom="0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5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1.140625" style="1" customWidth="1"/>
    <col min="4" max="5" width="12.140625" style="1" customWidth="1"/>
    <col min="6" max="6" width="12.85546875" style="1" customWidth="1"/>
    <col min="7" max="7" width="12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6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5.25" customHeight="1" x14ac:dyDescent="0.25"/>
    <row r="7" spans="1:11" s="3" customFormat="1" ht="16.5" customHeight="1" x14ac:dyDescent="0.25">
      <c r="A7" s="3" t="s">
        <v>2</v>
      </c>
      <c r="F7" s="4" t="s">
        <v>99</v>
      </c>
    </row>
    <row r="8" spans="1:11" s="3" customFormat="1" x14ac:dyDescent="0.25">
      <c r="A8" s="3" t="s">
        <v>3</v>
      </c>
      <c r="F8" s="4" t="s">
        <v>100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54.73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5572.86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28331.4</v>
      </c>
      <c r="E18" s="10">
        <v>28445.79</v>
      </c>
      <c r="F18" s="10">
        <f>D18</f>
        <v>28331.4</v>
      </c>
      <c r="G18" s="11">
        <f t="shared" ref="G18:G27" si="0">E18-D18</f>
        <v>114.38999999999942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10752.547086614175</v>
      </c>
      <c r="E19" s="10">
        <f>E18*I19</f>
        <v>10795.961244094489</v>
      </c>
      <c r="F19" s="10">
        <f t="shared" ref="F19:F22" si="1">D19</f>
        <v>10752.547086614175</v>
      </c>
      <c r="G19" s="11">
        <f t="shared" si="0"/>
        <v>43.414157480314316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5353.9653543307086</v>
      </c>
      <c r="E20" s="10">
        <f>E18*I20</f>
        <v>5375.5823622047246</v>
      </c>
      <c r="F20" s="10">
        <f t="shared" si="1"/>
        <v>5353.9653543307086</v>
      </c>
      <c r="G20" s="11">
        <f t="shared" si="0"/>
        <v>21.617007874016053</v>
      </c>
      <c r="H20" s="17">
        <v>1.2</v>
      </c>
      <c r="I20" s="17">
        <f>H20/H18</f>
        <v>0.1889763779527559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4952.4179527559063</v>
      </c>
      <c r="E21" s="10">
        <f>E18*I21</f>
        <v>4972.4136850393706</v>
      </c>
      <c r="F21" s="10">
        <f t="shared" si="1"/>
        <v>4952.4179527559063</v>
      </c>
      <c r="G21" s="11">
        <f t="shared" si="0"/>
        <v>19.995732283464349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7272.4696062992134</v>
      </c>
      <c r="E22" s="10">
        <f>E18*I22</f>
        <v>7301.8327086614181</v>
      </c>
      <c r="F22" s="10">
        <f t="shared" si="1"/>
        <v>7272.4696062992134</v>
      </c>
      <c r="G22" s="11">
        <f t="shared" si="0"/>
        <v>29.3631023622047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11600.16</v>
      </c>
      <c r="E24" s="11">
        <v>11646.75</v>
      </c>
      <c r="F24" s="11">
        <f>D24</f>
        <v>11600.16</v>
      </c>
      <c r="G24" s="11">
        <f t="shared" si="0"/>
        <v>46.590000000000146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6514.08</v>
      </c>
      <c r="E26" s="9">
        <v>6606.53</v>
      </c>
      <c r="F26" s="43">
        <f>F41</f>
        <v>5863.4</v>
      </c>
      <c r="G26" s="9">
        <f t="shared" si="0"/>
        <v>92.449999999999818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158361.94</v>
      </c>
      <c r="E28" s="9">
        <f>SUM(E29:E32)</f>
        <v>154336.72</v>
      </c>
      <c r="F28" s="9">
        <f t="shared" ref="F28:G28" si="2">SUM(F29:F32)</f>
        <v>158376.38</v>
      </c>
      <c r="G28" s="9">
        <f t="shared" si="2"/>
        <v>-4025.2199999999962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3562.38</v>
      </c>
      <c r="E29" s="9">
        <v>3549.64</v>
      </c>
      <c r="F29" s="9">
        <v>3576.82</v>
      </c>
      <c r="G29" s="9">
        <f>E29-D29</f>
        <v>-12.740000000000236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43314.22</v>
      </c>
      <c r="E30" s="9">
        <v>43611.75</v>
      </c>
      <c r="F30" s="9">
        <f>D30</f>
        <v>43314.22</v>
      </c>
      <c r="G30" s="9">
        <f>E30-D30</f>
        <v>297.52999999999884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111485.34</v>
      </c>
      <c r="E32" s="9">
        <v>107175.33</v>
      </c>
      <c r="F32" s="9">
        <f>D32</f>
        <v>111485.34</v>
      </c>
      <c r="G32" s="9">
        <f>E32-D32</f>
        <v>-4310.0099999999948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2771.94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5572.86</v>
      </c>
      <c r="H36" s="48"/>
      <c r="I36" s="48"/>
    </row>
    <row r="37" spans="1:10" ht="4.5" customHeight="1" x14ac:dyDescent="0.25">
      <c r="B37" s="14"/>
      <c r="C37" s="14"/>
      <c r="D37" s="14"/>
      <c r="E37" s="14"/>
    </row>
    <row r="38" spans="1:10" ht="21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4.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4.2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SUM(F42:L42)</f>
        <v>5863.4</v>
      </c>
      <c r="G41" s="114"/>
    </row>
    <row r="42" spans="1:10" s="57" customFormat="1" ht="14.25" customHeight="1" x14ac:dyDescent="0.25">
      <c r="A42" s="56" t="s">
        <v>16</v>
      </c>
      <c r="B42" s="111" t="s">
        <v>281</v>
      </c>
      <c r="C42" s="111"/>
      <c r="D42" s="111"/>
      <c r="E42" s="111"/>
      <c r="F42" s="116">
        <v>5863.4</v>
      </c>
      <c r="G42" s="116"/>
    </row>
    <row r="43" spans="1:10" s="3" customFormat="1" x14ac:dyDescent="0.25"/>
    <row r="44" spans="1:10" s="3" customFormat="1" x14ac:dyDescent="0.25">
      <c r="A44" s="3" t="s">
        <v>55</v>
      </c>
      <c r="F44" s="3" t="s">
        <v>49</v>
      </c>
      <c r="I44" s="3" t="s">
        <v>126</v>
      </c>
    </row>
    <row r="45" spans="1:10" s="3" customFormat="1" ht="13.5" customHeight="1" x14ac:dyDescent="0.25">
      <c r="F45" s="4" t="s">
        <v>183</v>
      </c>
    </row>
    <row r="46" spans="1:10" s="3" customFormat="1" x14ac:dyDescent="0.25">
      <c r="A46" s="3" t="s">
        <v>50</v>
      </c>
    </row>
    <row r="47" spans="1:10" s="3" customFormat="1" x14ac:dyDescent="0.25">
      <c r="C47" s="15" t="s">
        <v>51</v>
      </c>
      <c r="E47" s="15"/>
      <c r="F47" s="15"/>
      <c r="G47" s="15"/>
    </row>
    <row r="48" spans="1:10" s="3" customFormat="1" x14ac:dyDescent="0.25"/>
    <row r="49" s="3" customFormat="1" x14ac:dyDescent="0.25"/>
  </sheetData>
  <mergeCells count="16">
    <mergeCell ref="A13:C13"/>
    <mergeCell ref="A12:I12"/>
    <mergeCell ref="A11:I11"/>
    <mergeCell ref="A1:I1"/>
    <mergeCell ref="A2:I2"/>
    <mergeCell ref="A5:I5"/>
    <mergeCell ref="A10:I10"/>
    <mergeCell ref="A3:K3"/>
    <mergeCell ref="B42:E42"/>
    <mergeCell ref="F42:G42"/>
    <mergeCell ref="A34:C34"/>
    <mergeCell ref="A38:I38"/>
    <mergeCell ref="B40:E40"/>
    <mergeCell ref="F40:G40"/>
    <mergeCell ref="B41:E41"/>
    <mergeCell ref="F41:G41"/>
  </mergeCells>
  <pageMargins left="0" right="0" top="0" bottom="0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2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42578125" style="1" customWidth="1"/>
    <col min="3" max="3" width="10.140625" style="1" customWidth="1"/>
    <col min="4" max="4" width="13.85546875" style="1" customWidth="1"/>
    <col min="5" max="5" width="12.85546875" style="1" customWidth="1"/>
    <col min="6" max="6" width="13.14062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4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9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3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.75" customHeight="1" x14ac:dyDescent="0.25"/>
    <row r="7" spans="1:11" s="3" customFormat="1" ht="16.5" customHeight="1" x14ac:dyDescent="0.25">
      <c r="A7" s="3" t="s">
        <v>2</v>
      </c>
      <c r="F7" s="4" t="s">
        <v>103</v>
      </c>
    </row>
    <row r="8" spans="1:11" s="3" customFormat="1" x14ac:dyDescent="0.25">
      <c r="A8" s="3" t="s">
        <v>3</v>
      </c>
      <c r="F8" s="4" t="s">
        <v>104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3410.55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2300.73</v>
      </c>
      <c r="H15" s="48"/>
      <c r="I15" s="48"/>
    </row>
    <row r="16" spans="1:11" s="3" customFormat="1" ht="9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27417.119999999999</v>
      </c>
      <c r="E18" s="10">
        <v>27349.29</v>
      </c>
      <c r="F18" s="10">
        <f>D18</f>
        <v>27417.119999999999</v>
      </c>
      <c r="G18" s="11">
        <f t="shared" ref="G18:G27" si="0">E18-D18</f>
        <v>-67.829999999998108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10405.55262992126</v>
      </c>
      <c r="E19" s="10">
        <f>E18*I19</f>
        <v>10379.809275590553</v>
      </c>
      <c r="F19" s="10">
        <f t="shared" ref="F19:F22" si="1">D19</f>
        <v>10405.55262992126</v>
      </c>
      <c r="G19" s="11">
        <f t="shared" si="0"/>
        <v>-25.743354330707007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5181.1880314960626</v>
      </c>
      <c r="E20" s="10">
        <f>E18*I20</f>
        <v>5168.3697637795276</v>
      </c>
      <c r="F20" s="10">
        <f t="shared" si="1"/>
        <v>5181.1880314960626</v>
      </c>
      <c r="G20" s="11">
        <f t="shared" si="0"/>
        <v>-12.818267716535047</v>
      </c>
      <c r="H20" s="17">
        <v>1.2</v>
      </c>
      <c r="I20" s="17">
        <f>H20/H18</f>
        <v>0.1889763779527559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4792.5989291338583</v>
      </c>
      <c r="E21" s="10">
        <f>E18*I21</f>
        <v>4780.7420314960636</v>
      </c>
      <c r="F21" s="10">
        <f t="shared" si="1"/>
        <v>4792.5989291338583</v>
      </c>
      <c r="G21" s="11">
        <f t="shared" si="0"/>
        <v>-11.856897637794646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7037.7804094488192</v>
      </c>
      <c r="E22" s="10">
        <f>E18*I22</f>
        <v>7020.3689291338587</v>
      </c>
      <c r="F22" s="10">
        <f t="shared" si="1"/>
        <v>7037.7804094488192</v>
      </c>
      <c r="G22" s="11">
        <f t="shared" si="0"/>
        <v>-17.4114803149605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11225.76</v>
      </c>
      <c r="E24" s="11">
        <v>11126.79</v>
      </c>
      <c r="F24" s="11">
        <f>D24</f>
        <v>11225.76</v>
      </c>
      <c r="G24" s="11">
        <f t="shared" si="0"/>
        <v>-98.969999999999345</v>
      </c>
    </row>
    <row r="25" spans="1:9" ht="16.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11">
        <v>6303.72</v>
      </c>
      <c r="E26" s="11">
        <v>6303.74</v>
      </c>
      <c r="F26" s="11">
        <f>F41</f>
        <v>27241.620000000003</v>
      </c>
      <c r="G26" s="11">
        <f t="shared" si="0"/>
        <v>1.9999999999527063E-2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151068.35999999999</v>
      </c>
      <c r="E28" s="9">
        <f>SUM(E29:E32)</f>
        <v>141858.32</v>
      </c>
      <c r="F28" s="9">
        <f t="shared" ref="F28:G28" si="2">SUM(F29:F32)</f>
        <v>151197.57</v>
      </c>
      <c r="G28" s="9">
        <f t="shared" si="2"/>
        <v>-9210.0400000000045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2805.63</v>
      </c>
      <c r="E29" s="9">
        <v>2746.36</v>
      </c>
      <c r="F29" s="9">
        <v>2934.84</v>
      </c>
      <c r="G29" s="9">
        <f>E29-D29</f>
        <v>-59.269999999999982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40375.74</v>
      </c>
      <c r="E30" s="9">
        <v>38334.85</v>
      </c>
      <c r="F30" s="9">
        <f>D30</f>
        <v>40375.74</v>
      </c>
      <c r="G30" s="9">
        <f>E30-D30</f>
        <v>-2040.8899999999994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107886.99</v>
      </c>
      <c r="E32" s="9">
        <v>100777.11</v>
      </c>
      <c r="F32" s="9">
        <f>D32</f>
        <v>107886.99</v>
      </c>
      <c r="G32" s="9">
        <f>E32-D32</f>
        <v>-7109.8800000000047</v>
      </c>
    </row>
    <row r="33" spans="1:10" s="22" customFormat="1" ht="4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6860.4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2300.73</v>
      </c>
      <c r="H36" s="48"/>
      <c r="I36" s="48"/>
    </row>
    <row r="37" spans="1:10" ht="3.75" customHeight="1" x14ac:dyDescent="0.25">
      <c r="B37" s="14"/>
      <c r="C37" s="14"/>
      <c r="D37" s="14"/>
      <c r="E37" s="14"/>
    </row>
    <row r="38" spans="1:10" ht="22.5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3.75" customHeight="1" x14ac:dyDescent="0.25"/>
    <row r="40" spans="1:10" s="7" customFormat="1" ht="26.2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2.7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SUM(F42:L44)</f>
        <v>27241.620000000003</v>
      </c>
      <c r="G41" s="114"/>
    </row>
    <row r="42" spans="1:10" s="57" customFormat="1" ht="12.75" customHeight="1" x14ac:dyDescent="0.25">
      <c r="A42" s="56" t="s">
        <v>16</v>
      </c>
      <c r="B42" s="111" t="s">
        <v>237</v>
      </c>
      <c r="C42" s="111"/>
      <c r="D42" s="111"/>
      <c r="E42" s="111"/>
      <c r="F42" s="116">
        <v>17647.490000000002</v>
      </c>
      <c r="G42" s="116"/>
    </row>
    <row r="43" spans="1:10" s="57" customFormat="1" ht="12.75" customHeight="1" x14ac:dyDescent="0.25">
      <c r="A43" s="56" t="s">
        <v>18</v>
      </c>
      <c r="B43" s="111" t="s">
        <v>207</v>
      </c>
      <c r="C43" s="111"/>
      <c r="D43" s="111"/>
      <c r="E43" s="111"/>
      <c r="F43" s="116">
        <v>3730.73</v>
      </c>
      <c r="G43" s="116"/>
    </row>
    <row r="44" spans="1:10" s="57" customFormat="1" ht="12.75" customHeight="1" x14ac:dyDescent="0.25">
      <c r="A44" s="56" t="s">
        <v>20</v>
      </c>
      <c r="B44" s="111" t="s">
        <v>281</v>
      </c>
      <c r="C44" s="111"/>
      <c r="D44" s="111"/>
      <c r="E44" s="111"/>
      <c r="F44" s="116">
        <v>5863.4</v>
      </c>
      <c r="G44" s="116"/>
    </row>
    <row r="45" spans="1:10" s="3" customForma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0">
    <mergeCell ref="A13:C13"/>
    <mergeCell ref="A12:I12"/>
    <mergeCell ref="A11:I11"/>
    <mergeCell ref="A1:I1"/>
    <mergeCell ref="A2:I2"/>
    <mergeCell ref="A5:I5"/>
    <mergeCell ref="A10:I10"/>
    <mergeCell ref="A3:K3"/>
    <mergeCell ref="A34:C34"/>
    <mergeCell ref="A38:I38"/>
    <mergeCell ref="B40:E40"/>
    <mergeCell ref="F40:G40"/>
    <mergeCell ref="B41:E41"/>
    <mergeCell ref="F41:G41"/>
    <mergeCell ref="B43:E43"/>
    <mergeCell ref="F43:G43"/>
    <mergeCell ref="B44:E44"/>
    <mergeCell ref="F44:G44"/>
    <mergeCell ref="B42:E42"/>
    <mergeCell ref="F42:G42"/>
  </mergeCells>
  <pageMargins left="0" right="0" top="0" bottom="0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6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29.7109375" style="1" customWidth="1"/>
    <col min="3" max="3" width="10.28515625" style="1" customWidth="1"/>
    <col min="4" max="4" width="11.7109375" style="1" customWidth="1"/>
    <col min="5" max="5" width="13.28515625" style="1" customWidth="1"/>
    <col min="6" max="6" width="12.85546875" style="1" customWidth="1"/>
    <col min="7" max="7" width="13.28515625" style="1" customWidth="1"/>
    <col min="8" max="8" width="10.85546875" style="1" hidden="1" customWidth="1" outlineLevel="1"/>
    <col min="9" max="9" width="13.710937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5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102</v>
      </c>
    </row>
    <row r="8" spans="1:11" s="3" customFormat="1" x14ac:dyDescent="0.25">
      <c r="A8" s="3" t="s">
        <v>3</v>
      </c>
      <c r="F8" s="4" t="s">
        <v>101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66865.7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0</v>
      </c>
      <c r="H15" s="48"/>
      <c r="I15" s="48"/>
    </row>
    <row r="16" spans="1:11" s="3" customFormat="1" ht="9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20327.88</v>
      </c>
      <c r="E18" s="10">
        <v>17645.11</v>
      </c>
      <c r="F18" s="10">
        <f>D18</f>
        <v>20327.88</v>
      </c>
      <c r="G18" s="11">
        <f t="shared" ref="G18:G27" si="0">E18-D18</f>
        <v>-2682.7700000000004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7714.990677165355</v>
      </c>
      <c r="E19" s="10">
        <f>E18*I19</f>
        <v>6696.8055275590559</v>
      </c>
      <c r="F19" s="10">
        <f t="shared" ref="F19:F22" si="1">D19</f>
        <v>7714.990677165355</v>
      </c>
      <c r="G19" s="11">
        <f t="shared" si="0"/>
        <v>-1018.1851496062991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3841.4891338582679</v>
      </c>
      <c r="E20" s="10">
        <f>E18*I20</f>
        <v>3334.5089763779529</v>
      </c>
      <c r="F20" s="10">
        <f t="shared" si="1"/>
        <v>3841.4891338582679</v>
      </c>
      <c r="G20" s="11">
        <f t="shared" si="0"/>
        <v>-506.98015748031503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3553.3774488188978</v>
      </c>
      <c r="E21" s="10">
        <f>E18*I21</f>
        <v>3084.4208031496064</v>
      </c>
      <c r="F21" s="10">
        <f t="shared" si="1"/>
        <v>3553.3774488188978</v>
      </c>
      <c r="G21" s="11">
        <f t="shared" si="0"/>
        <v>-468.95664566929145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5218.0227401574812</v>
      </c>
      <c r="E22" s="10">
        <f>E18*I22</f>
        <v>4529.3746929133858</v>
      </c>
      <c r="F22" s="10">
        <f t="shared" si="1"/>
        <v>5218.0227401574812</v>
      </c>
      <c r="G22" s="11">
        <f t="shared" si="0"/>
        <v>-688.64804724409532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10492.56</v>
      </c>
      <c r="E24" s="11">
        <v>8930.69</v>
      </c>
      <c r="F24" s="11">
        <f>D24</f>
        <v>10492.56</v>
      </c>
      <c r="G24" s="11">
        <f t="shared" si="0"/>
        <v>-1561.869999999999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11">
        <v>4475.5200000000004</v>
      </c>
      <c r="E26" s="11">
        <v>4296.32</v>
      </c>
      <c r="F26" s="11">
        <v>500</v>
      </c>
      <c r="G26" s="11">
        <f t="shared" si="0"/>
        <v>-179.20000000000073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39913.480000000003</v>
      </c>
      <c r="E28" s="9">
        <f>SUM(E29:E32)</f>
        <v>35984.94</v>
      </c>
      <c r="F28" s="9">
        <f t="shared" ref="F28:G28" si="2">SUM(F29:F32)</f>
        <v>39903.480000000003</v>
      </c>
      <c r="G28" s="9">
        <f t="shared" si="2"/>
        <v>-3928.5399999999995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1984.08</v>
      </c>
      <c r="E29" s="9">
        <v>1657.25</v>
      </c>
      <c r="F29" s="9">
        <v>1974.08</v>
      </c>
      <c r="G29" s="9">
        <f>E29-D29</f>
        <v>-326.82999999999993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37929.4</v>
      </c>
      <c r="E30" s="9">
        <v>34208.26</v>
      </c>
      <c r="F30" s="9">
        <f>D30</f>
        <v>37929.4</v>
      </c>
      <c r="G30" s="9">
        <f>E30-D30</f>
        <v>-3721.1399999999994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0</v>
      </c>
      <c r="E32" s="9">
        <v>119.43</v>
      </c>
      <c r="F32" s="9">
        <f>D32</f>
        <v>0</v>
      </c>
      <c r="G32" s="9">
        <f>E32-D32</f>
        <v>119.43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70844.75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0</v>
      </c>
      <c r="H36" s="48"/>
      <c r="I36" s="48"/>
    </row>
    <row r="37" spans="1:10" ht="39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81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SUM(F41:L41)</f>
        <v>500</v>
      </c>
      <c r="G40" s="114"/>
    </row>
    <row r="41" spans="1:10" ht="13.5" customHeight="1" x14ac:dyDescent="0.25">
      <c r="A41" s="9" t="s">
        <v>16</v>
      </c>
      <c r="B41" s="103" t="s">
        <v>238</v>
      </c>
      <c r="C41" s="103"/>
      <c r="D41" s="103"/>
      <c r="E41" s="103"/>
      <c r="F41" s="104">
        <v>500</v>
      </c>
      <c r="G41" s="104"/>
    </row>
    <row r="42" spans="1:10" s="3" customFormat="1" x14ac:dyDescent="0.25"/>
    <row r="43" spans="1:10" s="3" customFormat="1" x14ac:dyDescent="0.25">
      <c r="A43" s="3" t="s">
        <v>55</v>
      </c>
      <c r="F43" s="3" t="s">
        <v>49</v>
      </c>
      <c r="I43" s="3" t="s">
        <v>126</v>
      </c>
    </row>
    <row r="44" spans="1:10" s="3" customFormat="1" x14ac:dyDescent="0.25"/>
    <row r="45" spans="1:10" s="3" customFormat="1" x14ac:dyDescent="0.25"/>
    <row r="46" spans="1:10" s="3" customFormat="1" ht="13.5" customHeight="1" x14ac:dyDescent="0.25">
      <c r="F46" s="4" t="s">
        <v>183</v>
      </c>
    </row>
    <row r="47" spans="1:10" s="3" customFormat="1" x14ac:dyDescent="0.25"/>
    <row r="48" spans="1:10" s="3" customFormat="1" x14ac:dyDescent="0.25"/>
    <row r="49" spans="1:7" s="3" customFormat="1" x14ac:dyDescent="0.25">
      <c r="A49" s="3" t="s">
        <v>50</v>
      </c>
    </row>
    <row r="50" spans="1:7" s="3" customForma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16">
    <mergeCell ref="A34:C34"/>
    <mergeCell ref="A12:I12"/>
    <mergeCell ref="A11:I11"/>
    <mergeCell ref="A1:I1"/>
    <mergeCell ref="A2:I2"/>
    <mergeCell ref="A5:I5"/>
    <mergeCell ref="A10:I10"/>
    <mergeCell ref="A13:C13"/>
    <mergeCell ref="A3:K3"/>
    <mergeCell ref="B41:E41"/>
    <mergeCell ref="F41:G41"/>
    <mergeCell ref="A37:I37"/>
    <mergeCell ref="B39:E39"/>
    <mergeCell ref="F39:G39"/>
    <mergeCell ref="B40:E40"/>
    <mergeCell ref="F40:G40"/>
  </mergeCells>
  <pageMargins left="0" right="0" top="0" bottom="0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6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1.140625" style="1" customWidth="1"/>
    <col min="3" max="3" width="10.42578125" style="1" customWidth="1"/>
    <col min="4" max="4" width="12.42578125" style="1" customWidth="1"/>
    <col min="5" max="5" width="12.85546875" style="1" customWidth="1"/>
    <col min="6" max="6" width="13.140625" style="1" customWidth="1"/>
    <col min="7" max="7" width="13.42578125" style="1" customWidth="1"/>
    <col min="8" max="8" width="10.42578125" style="1" hidden="1" customWidth="1" outlineLevel="1"/>
    <col min="9" max="9" width="12.285156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3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5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105</v>
      </c>
    </row>
    <row r="8" spans="1:11" s="3" customFormat="1" x14ac:dyDescent="0.25">
      <c r="A8" s="3" t="s">
        <v>3</v>
      </c>
      <c r="F8" s="4" t="s">
        <v>106</v>
      </c>
    </row>
    <row r="9" spans="1:11" s="3" customFormat="1" ht="3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43333.4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-59734.46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245205.64</v>
      </c>
      <c r="E18" s="10">
        <v>241563.67</v>
      </c>
      <c r="F18" s="10">
        <f>D18</f>
        <v>245205.64</v>
      </c>
      <c r="G18" s="11">
        <f t="shared" ref="G18:G27" si="0">E18-D18</f>
        <v>-3641.9700000000012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93062.298015748049</v>
      </c>
      <c r="E19" s="10">
        <f>E18*I19</f>
        <v>91680.07003149607</v>
      </c>
      <c r="F19" s="10">
        <f t="shared" ref="F19:F22" si="1">D19</f>
        <v>93062.298015748049</v>
      </c>
      <c r="G19" s="11">
        <f t="shared" si="0"/>
        <v>-1382.2279842519783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46338.073700787405</v>
      </c>
      <c r="E20" s="10">
        <f>E18*I20</f>
        <v>45649.827401574803</v>
      </c>
      <c r="F20" s="10">
        <f t="shared" si="1"/>
        <v>46338.073700787405</v>
      </c>
      <c r="G20" s="11">
        <f t="shared" si="0"/>
        <v>-688.24629921260203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42862.71817322835</v>
      </c>
      <c r="E21" s="10">
        <f>E18*I21</f>
        <v>42226.090346456695</v>
      </c>
      <c r="F21" s="10">
        <f t="shared" si="1"/>
        <v>42862.71817322835</v>
      </c>
      <c r="G21" s="11">
        <f t="shared" si="0"/>
        <v>-636.62782677165524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62942.550110236225</v>
      </c>
      <c r="E22" s="10">
        <f>E18*I22</f>
        <v>62007.682220472445</v>
      </c>
      <c r="F22" s="10">
        <f t="shared" si="1"/>
        <v>62942.550110236225</v>
      </c>
      <c r="G22" s="11">
        <f t="shared" si="0"/>
        <v>-934.86788976378011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100398.39999999999</v>
      </c>
      <c r="E24" s="11">
        <v>99229.119999999995</v>
      </c>
      <c r="F24" s="11">
        <f>D24</f>
        <v>100398.39999999999</v>
      </c>
      <c r="G24" s="11">
        <f t="shared" si="0"/>
        <v>-1169.2799999999988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11">
        <v>56377.02</v>
      </c>
      <c r="E26" s="11">
        <v>56710.6</v>
      </c>
      <c r="F26" s="11">
        <f>F40</f>
        <v>22601.68</v>
      </c>
      <c r="G26" s="11">
        <f t="shared" si="0"/>
        <v>333.58000000000175</v>
      </c>
    </row>
    <row r="27" spans="1:9" ht="29.25" customHeight="1" x14ac:dyDescent="0.25">
      <c r="A27" s="9" t="s">
        <v>33</v>
      </c>
      <c r="B27" s="9" t="s">
        <v>34</v>
      </c>
      <c r="C27" s="31">
        <v>2</v>
      </c>
      <c r="D27" s="9">
        <v>64760.32</v>
      </c>
      <c r="E27" s="9">
        <v>64890.63</v>
      </c>
      <c r="F27" s="9">
        <v>24922.09</v>
      </c>
      <c r="G27" s="9">
        <f t="shared" si="0"/>
        <v>130.30999999999767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1307619.05</v>
      </c>
      <c r="E28" s="9">
        <f>SUM(E29:E32)</f>
        <v>1289401.21</v>
      </c>
      <c r="F28" s="9">
        <f t="shared" ref="F28:G28" si="2">SUM(F29:F32)</f>
        <v>1307631.08</v>
      </c>
      <c r="G28" s="9">
        <f t="shared" si="2"/>
        <v>-18217.840000000004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25875.74</v>
      </c>
      <c r="E29" s="9">
        <v>25316.34</v>
      </c>
      <c r="F29" s="9">
        <v>25887.77</v>
      </c>
      <c r="G29" s="9">
        <f>E29-D29</f>
        <v>-559.40000000000146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316879.2</v>
      </c>
      <c r="E30" s="9">
        <v>313247.73</v>
      </c>
      <c r="F30" s="9">
        <f>D30</f>
        <v>316879.2</v>
      </c>
      <c r="G30" s="9">
        <f>E30-D30</f>
        <v>-3631.4700000000303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964864.11</v>
      </c>
      <c r="E32" s="9">
        <v>950837.14</v>
      </c>
      <c r="F32" s="9">
        <f>D32</f>
        <v>964864.11</v>
      </c>
      <c r="G32" s="9">
        <f>E32-D32</f>
        <v>-14026.969999999972</v>
      </c>
    </row>
    <row r="33" spans="1:10" s="22" customFormat="1" ht="4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35441.019999999997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-19765.920000000002</v>
      </c>
      <c r="H36" s="48"/>
      <c r="I36" s="48"/>
    </row>
    <row r="37" spans="1:10" ht="24.7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SUM(F41:L45)</f>
        <v>22601.68</v>
      </c>
      <c r="G40" s="114"/>
    </row>
    <row r="41" spans="1:10" ht="13.5" customHeight="1" x14ac:dyDescent="0.25">
      <c r="A41" s="9" t="s">
        <v>16</v>
      </c>
      <c r="B41" s="103" t="s">
        <v>240</v>
      </c>
      <c r="C41" s="103"/>
      <c r="D41" s="103"/>
      <c r="E41" s="103"/>
      <c r="F41" s="104">
        <v>405.48</v>
      </c>
      <c r="G41" s="104"/>
    </row>
    <row r="42" spans="1:10" ht="13.5" customHeight="1" x14ac:dyDescent="0.25">
      <c r="A42" s="9" t="s">
        <v>18</v>
      </c>
      <c r="B42" s="103" t="s">
        <v>241</v>
      </c>
      <c r="C42" s="103"/>
      <c r="D42" s="103"/>
      <c r="E42" s="103"/>
      <c r="F42" s="104">
        <v>400</v>
      </c>
      <c r="G42" s="104"/>
    </row>
    <row r="43" spans="1:10" ht="13.5" customHeight="1" x14ac:dyDescent="0.25">
      <c r="A43" s="9" t="s">
        <v>20</v>
      </c>
      <c r="B43" s="103" t="s">
        <v>242</v>
      </c>
      <c r="C43" s="103"/>
      <c r="D43" s="103"/>
      <c r="E43" s="103"/>
      <c r="F43" s="104">
        <v>720</v>
      </c>
      <c r="G43" s="104"/>
    </row>
    <row r="44" spans="1:10" ht="13.5" customHeight="1" x14ac:dyDescent="0.25">
      <c r="A44" s="9" t="s">
        <v>22</v>
      </c>
      <c r="B44" s="103" t="s">
        <v>243</v>
      </c>
      <c r="C44" s="103"/>
      <c r="D44" s="103"/>
      <c r="E44" s="103"/>
      <c r="F44" s="104">
        <v>400</v>
      </c>
      <c r="G44" s="104"/>
    </row>
    <row r="45" spans="1:10" ht="13.5" customHeight="1" x14ac:dyDescent="0.25">
      <c r="A45" s="9" t="s">
        <v>24</v>
      </c>
      <c r="B45" s="103" t="s">
        <v>281</v>
      </c>
      <c r="C45" s="103"/>
      <c r="D45" s="103"/>
      <c r="E45" s="103"/>
      <c r="F45" s="104">
        <v>20676.2</v>
      </c>
      <c r="G45" s="104"/>
    </row>
    <row r="46" spans="1:10" s="13" customFormat="1" ht="13.5" customHeight="1" x14ac:dyDescent="0.25">
      <c r="A46" s="82" t="s">
        <v>25</v>
      </c>
      <c r="B46" s="95" t="s">
        <v>129</v>
      </c>
      <c r="C46" s="96"/>
      <c r="D46" s="96"/>
      <c r="E46" s="97"/>
      <c r="F46" s="113">
        <f>SUM(F47:L53)</f>
        <v>24922.09</v>
      </c>
      <c r="G46" s="114"/>
    </row>
    <row r="47" spans="1:10" ht="13.5" customHeight="1" x14ac:dyDescent="0.25">
      <c r="A47" s="9" t="s">
        <v>128</v>
      </c>
      <c r="B47" s="103" t="s">
        <v>219</v>
      </c>
      <c r="C47" s="103"/>
      <c r="D47" s="103"/>
      <c r="E47" s="103"/>
      <c r="F47" s="104">
        <v>24922.09</v>
      </c>
      <c r="G47" s="104"/>
    </row>
    <row r="48" spans="1:10" s="3" customFormat="1" ht="7.5" customHeight="1" x14ac:dyDescent="0.25"/>
    <row r="49" spans="1:9" s="3" customFormat="1" x14ac:dyDescent="0.25">
      <c r="A49" s="3" t="s">
        <v>55</v>
      </c>
      <c r="F49" s="3" t="s">
        <v>49</v>
      </c>
      <c r="I49" s="3" t="s">
        <v>126</v>
      </c>
    </row>
    <row r="50" spans="1:9" s="3" customFormat="1" ht="13.5" customHeight="1" x14ac:dyDescent="0.25">
      <c r="F50" s="4" t="s">
        <v>183</v>
      </c>
    </row>
    <row r="51" spans="1:9" s="3" customFormat="1" x14ac:dyDescent="0.25">
      <c r="A51" s="3" t="s">
        <v>50</v>
      </c>
    </row>
    <row r="52" spans="1:9" s="3" customFormat="1" ht="11.25" customHeight="1" x14ac:dyDescent="0.25">
      <c r="C52" s="15" t="s">
        <v>51</v>
      </c>
      <c r="E52" s="15"/>
      <c r="F52" s="15"/>
      <c r="G52" s="15"/>
    </row>
    <row r="53" spans="1:9" s="3" customFormat="1" x14ac:dyDescent="0.25"/>
    <row r="54" spans="1:9" s="3" customFormat="1" x14ac:dyDescent="0.25"/>
  </sheetData>
  <mergeCells count="28">
    <mergeCell ref="A11:I11"/>
    <mergeCell ref="A1:I1"/>
    <mergeCell ref="A2:I2"/>
    <mergeCell ref="A5:I5"/>
    <mergeCell ref="A10:I10"/>
    <mergeCell ref="A3:K3"/>
    <mergeCell ref="A12:I12"/>
    <mergeCell ref="A37:I37"/>
    <mergeCell ref="B39:E39"/>
    <mergeCell ref="F39:G39"/>
    <mergeCell ref="B40:E40"/>
    <mergeCell ref="F40:G40"/>
    <mergeCell ref="A13:C13"/>
    <mergeCell ref="A34:C34"/>
    <mergeCell ref="B46:E46"/>
    <mergeCell ref="F46:G46"/>
    <mergeCell ref="B47:E47"/>
    <mergeCell ref="F47:G47"/>
    <mergeCell ref="B41:E41"/>
    <mergeCell ref="F41:G41"/>
    <mergeCell ref="B42:E42"/>
    <mergeCell ref="F42:G42"/>
    <mergeCell ref="B43:E43"/>
    <mergeCell ref="F43:G43"/>
    <mergeCell ref="B44:E44"/>
    <mergeCell ref="F44:G44"/>
    <mergeCell ref="B45:E45"/>
    <mergeCell ref="F45:G45"/>
  </mergeCells>
  <pageMargins left="0" right="0" top="0" bottom="0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7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0.42578125" style="1" customWidth="1"/>
    <col min="3" max="3" width="10.5703125" style="1" customWidth="1"/>
    <col min="4" max="4" width="12.5703125" style="1" customWidth="1"/>
    <col min="5" max="5" width="13.140625" style="1" customWidth="1"/>
    <col min="6" max="6" width="12.7109375" style="1" customWidth="1"/>
    <col min="7" max="7" width="12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3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2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107</v>
      </c>
    </row>
    <row r="8" spans="1:11" s="3" customFormat="1" x14ac:dyDescent="0.25">
      <c r="A8" s="3" t="s">
        <v>3</v>
      </c>
      <c r="F8" s="4" t="s">
        <v>108</v>
      </c>
    </row>
    <row r="9" spans="1:11" s="3" customFormat="1" ht="4.5" customHeight="1" x14ac:dyDescent="0.25"/>
    <row r="10" spans="1:11" s="3" customFormat="1" ht="14.25" customHeigh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ht="14.25" customHeigh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108317.44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-56912.52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224662.92</v>
      </c>
      <c r="E18" s="10">
        <v>218751.24</v>
      </c>
      <c r="F18" s="10">
        <f>D18</f>
        <v>224662.92</v>
      </c>
      <c r="G18" s="11">
        <f t="shared" ref="G18:G27" si="0">E18-D18</f>
        <v>-5911.6800000000221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80571.076964285734</v>
      </c>
      <c r="E19" s="10">
        <f>E18*I19</f>
        <v>78450.965535714291</v>
      </c>
      <c r="F19" s="10">
        <f t="shared" ref="F19:F22" si="1">D19</f>
        <v>80571.076964285734</v>
      </c>
      <c r="G19" s="11">
        <f t="shared" si="0"/>
        <v>-2120.111428571443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40118.378571428577</v>
      </c>
      <c r="E20" s="10">
        <f>E18*I20</f>
        <v>39062.721428571429</v>
      </c>
      <c r="F20" s="10">
        <f t="shared" si="1"/>
        <v>40118.378571428577</v>
      </c>
      <c r="G20" s="11">
        <f t="shared" si="0"/>
        <v>-1055.6571428571478</v>
      </c>
      <c r="H20" s="34">
        <v>1.2</v>
      </c>
      <c r="I20" s="17">
        <f>H20/H18</f>
        <v>0.17857142857142858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1.48</v>
      </c>
      <c r="D21" s="10">
        <f>D18*I21</f>
        <v>49479.333571428571</v>
      </c>
      <c r="E21" s="10">
        <f>E18*I21</f>
        <v>48177.356428571424</v>
      </c>
      <c r="F21" s="10">
        <f t="shared" si="1"/>
        <v>49479.333571428571</v>
      </c>
      <c r="G21" s="11">
        <f t="shared" si="0"/>
        <v>-1301.9771428571476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54494.130892857145</v>
      </c>
      <c r="E22" s="10">
        <f>E18*I22</f>
        <v>53060.196607142854</v>
      </c>
      <c r="F22" s="10">
        <f t="shared" si="1"/>
        <v>54494.130892857145</v>
      </c>
      <c r="G22" s="11">
        <f t="shared" si="0"/>
        <v>-1433.934285714291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86923.199999999997</v>
      </c>
      <c r="E24" s="11">
        <v>84697.41</v>
      </c>
      <c r="F24" s="11">
        <f>D24</f>
        <v>86923.199999999997</v>
      </c>
      <c r="G24" s="11">
        <f t="shared" si="0"/>
        <v>-2225.7899999999936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53825.52</v>
      </c>
      <c r="E26" s="9">
        <v>52249.14</v>
      </c>
      <c r="F26" s="43">
        <f>F40</f>
        <v>81901.97</v>
      </c>
      <c r="G26" s="9">
        <f t="shared" si="0"/>
        <v>-1576.3799999999974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40246.800000000003</v>
      </c>
      <c r="E27" s="9">
        <v>38710.129999999997</v>
      </c>
      <c r="F27" s="9">
        <v>0</v>
      </c>
      <c r="G27" s="9">
        <f t="shared" si="0"/>
        <v>-1536.6700000000055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1341784.9500000002</v>
      </c>
      <c r="E28" s="9">
        <f>SUM(E29:E32)</f>
        <v>1267460.9700000002</v>
      </c>
      <c r="F28" s="9">
        <f t="shared" ref="F28:G28" si="2">SUM(F29:F32)</f>
        <v>1343516.3</v>
      </c>
      <c r="G28" s="9">
        <f t="shared" si="2"/>
        <v>-74323.979999999981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16512.78</v>
      </c>
      <c r="E29" s="9">
        <v>16118.88</v>
      </c>
      <c r="F29" s="9">
        <v>18244.13</v>
      </c>
      <c r="G29" s="9">
        <f>E29-D29</f>
        <v>-393.89999999999964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174191.76</v>
      </c>
      <c r="E30" s="9">
        <v>168967.48</v>
      </c>
      <c r="F30" s="9">
        <f>D30</f>
        <v>174191.76</v>
      </c>
      <c r="G30" s="9">
        <f>E30-D30</f>
        <v>-5224.2799999999988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315690.62</v>
      </c>
      <c r="E31" s="9">
        <v>279549.34000000003</v>
      </c>
      <c r="F31" s="9">
        <f>D31</f>
        <v>315690.62</v>
      </c>
      <c r="G31" s="9">
        <f>E31-D31</f>
        <v>-36141.27999999997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835389.79</v>
      </c>
      <c r="E32" s="9">
        <v>802825.27</v>
      </c>
      <c r="F32" s="9">
        <f>D32</f>
        <v>835389.79</v>
      </c>
      <c r="G32" s="9">
        <f>E32-D32</f>
        <v>-32564.520000000019</v>
      </c>
    </row>
    <row r="33" spans="1:10" s="22" customFormat="1" ht="8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129394.05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-18202.39</v>
      </c>
      <c r="H36" s="48"/>
      <c r="I36" s="48"/>
    </row>
    <row r="37" spans="1:10" ht="24.7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4.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SUM(F41:G46)</f>
        <v>81901.97</v>
      </c>
      <c r="G40" s="114"/>
    </row>
    <row r="41" spans="1:10" ht="12.75" customHeight="1" x14ac:dyDescent="0.25">
      <c r="A41" s="9" t="s">
        <v>16</v>
      </c>
      <c r="B41" s="103" t="s">
        <v>244</v>
      </c>
      <c r="C41" s="103"/>
      <c r="D41" s="103"/>
      <c r="E41" s="103"/>
      <c r="F41" s="104">
        <v>4737.3599999999997</v>
      </c>
      <c r="G41" s="104"/>
    </row>
    <row r="42" spans="1:10" s="57" customFormat="1" ht="12.75" customHeight="1" x14ac:dyDescent="0.25">
      <c r="A42" s="56" t="s">
        <v>18</v>
      </c>
      <c r="B42" s="111" t="s">
        <v>245</v>
      </c>
      <c r="C42" s="111"/>
      <c r="D42" s="111"/>
      <c r="E42" s="111"/>
      <c r="F42" s="116">
        <v>10559.79</v>
      </c>
      <c r="G42" s="116"/>
    </row>
    <row r="43" spans="1:10" s="57" customFormat="1" ht="12.75" customHeight="1" x14ac:dyDescent="0.25">
      <c r="A43" s="56" t="s">
        <v>20</v>
      </c>
      <c r="B43" s="111" t="s">
        <v>204</v>
      </c>
      <c r="C43" s="111"/>
      <c r="D43" s="111"/>
      <c r="E43" s="111"/>
      <c r="F43" s="125">
        <v>10864.36</v>
      </c>
      <c r="G43" s="126"/>
    </row>
    <row r="44" spans="1:10" s="57" customFormat="1" ht="12.75" customHeight="1" x14ac:dyDescent="0.25">
      <c r="A44" s="56" t="s">
        <v>22</v>
      </c>
      <c r="B44" s="111" t="s">
        <v>246</v>
      </c>
      <c r="C44" s="111"/>
      <c r="D44" s="111"/>
      <c r="E44" s="111"/>
      <c r="F44" s="125">
        <v>16448.16</v>
      </c>
      <c r="G44" s="126"/>
    </row>
    <row r="45" spans="1:10" s="57" customFormat="1" ht="12.75" customHeight="1" x14ac:dyDescent="0.25">
      <c r="A45" s="56" t="s">
        <v>24</v>
      </c>
      <c r="B45" s="111" t="s">
        <v>203</v>
      </c>
      <c r="C45" s="111"/>
      <c r="D45" s="111"/>
      <c r="E45" s="111"/>
      <c r="F45" s="125">
        <v>21084.9</v>
      </c>
      <c r="G45" s="126"/>
    </row>
    <row r="46" spans="1:10" s="57" customFormat="1" ht="12.75" customHeight="1" x14ac:dyDescent="0.25">
      <c r="A46" s="56" t="s">
        <v>142</v>
      </c>
      <c r="B46" s="111" t="s">
        <v>281</v>
      </c>
      <c r="C46" s="111"/>
      <c r="D46" s="111"/>
      <c r="E46" s="111"/>
      <c r="F46" s="125">
        <v>18207.400000000001</v>
      </c>
      <c r="G46" s="126"/>
    </row>
    <row r="47" spans="1:10" ht="9" customHeight="1" x14ac:dyDescent="0.25">
      <c r="B47" s="14"/>
      <c r="C47" s="14"/>
      <c r="D47" s="14"/>
      <c r="E47" s="14"/>
    </row>
    <row r="48" spans="1:10" s="3" customFormat="1" x14ac:dyDescent="0.25">
      <c r="A48" s="3" t="s">
        <v>55</v>
      </c>
      <c r="F48" s="3" t="s">
        <v>49</v>
      </c>
      <c r="I48" s="3" t="s">
        <v>126</v>
      </c>
    </row>
    <row r="49" spans="1:7" s="3" customFormat="1" ht="13.5" customHeight="1" x14ac:dyDescent="0.25">
      <c r="F49" s="4" t="s">
        <v>183</v>
      </c>
    </row>
    <row r="50" spans="1:7" s="3" customFormat="1" x14ac:dyDescent="0.25">
      <c r="A50" s="3" t="s">
        <v>50</v>
      </c>
    </row>
    <row r="51" spans="1:7" s="3" customFormat="1" ht="11.25" customHeight="1" x14ac:dyDescent="0.25">
      <c r="C51" s="15" t="s">
        <v>51</v>
      </c>
      <c r="E51" s="15"/>
      <c r="F51" s="15"/>
      <c r="G51" s="15"/>
    </row>
    <row r="52" spans="1:7" s="3" customFormat="1" x14ac:dyDescent="0.25"/>
    <row r="53" spans="1:7" s="3" customFormat="1" x14ac:dyDescent="0.25"/>
  </sheetData>
  <mergeCells count="26">
    <mergeCell ref="A11:I11"/>
    <mergeCell ref="A12:I12"/>
    <mergeCell ref="A37:I37"/>
    <mergeCell ref="B39:E39"/>
    <mergeCell ref="F39:G39"/>
    <mergeCell ref="A1:I1"/>
    <mergeCell ref="A2:I2"/>
    <mergeCell ref="A5:I5"/>
    <mergeCell ref="A10:I10"/>
    <mergeCell ref="A3:K3"/>
    <mergeCell ref="F41:G41"/>
    <mergeCell ref="A13:C13"/>
    <mergeCell ref="B46:E46"/>
    <mergeCell ref="F46:G46"/>
    <mergeCell ref="B43:E43"/>
    <mergeCell ref="F43:G43"/>
    <mergeCell ref="B44:E44"/>
    <mergeCell ref="F44:G44"/>
    <mergeCell ref="B45:E45"/>
    <mergeCell ref="F45:G45"/>
    <mergeCell ref="A34:C34"/>
    <mergeCell ref="B42:E42"/>
    <mergeCell ref="F42:G42"/>
    <mergeCell ref="B40:E40"/>
    <mergeCell ref="F40:G40"/>
    <mergeCell ref="B41:E41"/>
  </mergeCell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9" workbookViewId="0">
      <selection activeCell="F30" sqref="F30"/>
    </sheetView>
  </sheetViews>
  <sheetFormatPr defaultRowHeight="15" outlineLevelCol="1" x14ac:dyDescent="0.25"/>
  <cols>
    <col min="1" max="1" width="4.7109375" style="1" customWidth="1"/>
    <col min="2" max="2" width="30.85546875" style="1" customWidth="1"/>
    <col min="3" max="3" width="12" style="1" customWidth="1"/>
    <col min="4" max="4" width="12.140625" style="1" customWidth="1"/>
    <col min="5" max="5" width="12.28515625" style="1" customWidth="1"/>
    <col min="6" max="7" width="12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6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8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F7" s="4" t="s">
        <v>167</v>
      </c>
    </row>
    <row r="8" spans="1:11" s="3" customFormat="1" x14ac:dyDescent="0.25">
      <c r="A8" s="3" t="s">
        <v>3</v>
      </c>
      <c r="F8" s="4" t="s">
        <v>58</v>
      </c>
    </row>
    <row r="9" spans="1:11" s="3" customForma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34914.29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44275.57</v>
      </c>
      <c r="H15" s="48"/>
      <c r="I15" s="48"/>
    </row>
    <row r="16" spans="1:11" s="3" customFormat="1" ht="8.2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195004.68</v>
      </c>
      <c r="E18" s="10">
        <v>186852.05</v>
      </c>
      <c r="F18" s="10">
        <f>D18</f>
        <v>195004.68</v>
      </c>
      <c r="G18" s="11">
        <f t="shared" ref="G18:G27" si="0">E18-D18</f>
        <v>-8152.6300000000047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74009.650204724414</v>
      </c>
      <c r="E19" s="10">
        <f>E18*I19</f>
        <v>70915.502440944882</v>
      </c>
      <c r="F19" s="10">
        <f t="shared" ref="F19:F22" si="1">D19</f>
        <v>74009.650204724414</v>
      </c>
      <c r="G19" s="11">
        <f t="shared" si="0"/>
        <v>-3094.1477637795324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36851.278110236221</v>
      </c>
      <c r="E20" s="10">
        <f>E18*I20</f>
        <v>35310.623622047242</v>
      </c>
      <c r="F20" s="10">
        <f t="shared" si="1"/>
        <v>36851.278110236221</v>
      </c>
      <c r="G20" s="11">
        <f t="shared" si="0"/>
        <v>-1540.6544881889786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34087.432251968508</v>
      </c>
      <c r="E21" s="10">
        <f>E18*I21</f>
        <v>32662.3268503937</v>
      </c>
      <c r="F21" s="10">
        <f t="shared" si="1"/>
        <v>34087.432251968508</v>
      </c>
      <c r="G21" s="11">
        <f t="shared" si="0"/>
        <v>-1425.1054015748086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50056.319433070865</v>
      </c>
      <c r="E22" s="10">
        <f>E18*I22</f>
        <v>47963.597086614172</v>
      </c>
      <c r="F22" s="10">
        <f t="shared" si="1"/>
        <v>50056.319433070865</v>
      </c>
      <c r="G22" s="11">
        <f t="shared" si="0"/>
        <v>-2092.7223464566923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79843.92</v>
      </c>
      <c r="E24" s="11">
        <v>76417.87</v>
      </c>
      <c r="F24" s="11">
        <f>D24</f>
        <v>79843.92</v>
      </c>
      <c r="G24" s="11">
        <f t="shared" si="0"/>
        <v>-3426.0500000000029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44835.360000000001</v>
      </c>
      <c r="E26" s="9">
        <v>43196.61</v>
      </c>
      <c r="F26" s="43">
        <f>F39</f>
        <v>78162.720000000001</v>
      </c>
      <c r="G26" s="9">
        <f t="shared" si="0"/>
        <v>-1638.75</v>
      </c>
    </row>
    <row r="27" spans="1:9" ht="29.25" customHeight="1" x14ac:dyDescent="0.25">
      <c r="A27" s="9" t="s">
        <v>33</v>
      </c>
      <c r="B27" s="9" t="s">
        <v>34</v>
      </c>
      <c r="C27" s="31">
        <v>2</v>
      </c>
      <c r="D27" s="9">
        <v>56488.800000000003</v>
      </c>
      <c r="E27" s="9">
        <v>54841.440000000002</v>
      </c>
      <c r="F27" s="9">
        <v>102463.56</v>
      </c>
      <c r="G27" s="9">
        <f t="shared" si="0"/>
        <v>-1647.3600000000006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1049915.6299999999</v>
      </c>
      <c r="E28" s="9">
        <f>SUM(E29:E32)</f>
        <v>995355.53</v>
      </c>
      <c r="F28" s="9">
        <f t="shared" ref="F28:G28" si="2">SUM(F29:F32)</f>
        <v>1049915.6299999999</v>
      </c>
      <c r="G28" s="9">
        <f t="shared" si="2"/>
        <v>-54560.099999999948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30719.040000000001</v>
      </c>
      <c r="E29" s="9">
        <v>29351.63</v>
      </c>
      <c r="F29" s="9">
        <f>D29</f>
        <v>30719.040000000001</v>
      </c>
      <c r="G29" s="9">
        <f>E29-D29</f>
        <v>-1367.4099999999999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251843.1</v>
      </c>
      <c r="E30" s="9">
        <v>237806.98</v>
      </c>
      <c r="F30" s="9">
        <f>D30</f>
        <v>251843.1</v>
      </c>
      <c r="G30" s="9">
        <f>E30-D30</f>
        <v>-14036.119999999995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thickBot="1" x14ac:dyDescent="0.3">
      <c r="A32" s="9" t="s">
        <v>41</v>
      </c>
      <c r="B32" s="9" t="s">
        <v>43</v>
      </c>
      <c r="C32" s="18">
        <v>1729.75</v>
      </c>
      <c r="D32" s="9">
        <v>767353.49</v>
      </c>
      <c r="E32" s="9">
        <v>728196.92</v>
      </c>
      <c r="F32" s="9">
        <f>D32</f>
        <v>767353.49</v>
      </c>
      <c r="G32" s="9">
        <f>E32-D32</f>
        <v>-39156.569999999949</v>
      </c>
    </row>
    <row r="33" spans="1:9" s="17" customFormat="1" ht="15.75" thickBot="1" x14ac:dyDescent="0.3">
      <c r="A33" s="98" t="s">
        <v>180</v>
      </c>
      <c r="B33" s="99"/>
      <c r="C33" s="99"/>
      <c r="D33" s="46">
        <v>87132.91</v>
      </c>
      <c r="E33" s="47"/>
      <c r="F33" s="47"/>
      <c r="G33" s="47"/>
      <c r="H33" s="48"/>
      <c r="I33" s="48"/>
    </row>
    <row r="34" spans="1:9" s="17" customFormat="1" ht="6" customHeight="1" thickBot="1" x14ac:dyDescent="0.3">
      <c r="A34" s="49"/>
      <c r="B34" s="49"/>
      <c r="C34" s="49"/>
      <c r="D34" s="50"/>
      <c r="E34" s="47"/>
      <c r="F34" s="47"/>
      <c r="G34" s="47"/>
      <c r="H34" s="48"/>
      <c r="I34" s="48"/>
    </row>
    <row r="35" spans="1:9" s="17" customFormat="1" ht="15.75" thickBot="1" x14ac:dyDescent="0.3">
      <c r="A35" s="75" t="s">
        <v>181</v>
      </c>
      <c r="B35" s="76"/>
      <c r="C35" s="76"/>
      <c r="D35" s="53"/>
      <c r="E35" s="54"/>
      <c r="F35" s="54"/>
      <c r="G35" s="46">
        <f>G15+E27-F27</f>
        <v>-3346.5499999999884</v>
      </c>
      <c r="H35" s="48"/>
      <c r="I35" s="48"/>
    </row>
    <row r="36" spans="1:9" ht="33.75" customHeight="1" x14ac:dyDescent="0.25">
      <c r="A36" s="91" t="s">
        <v>44</v>
      </c>
      <c r="B36" s="91"/>
      <c r="C36" s="91"/>
      <c r="D36" s="91"/>
      <c r="E36" s="91"/>
      <c r="F36" s="91"/>
      <c r="G36" s="91"/>
      <c r="H36" s="91"/>
      <c r="I36" s="91"/>
    </row>
    <row r="38" spans="1:9" s="7" customFormat="1" ht="28.5" customHeight="1" x14ac:dyDescent="0.25">
      <c r="A38" s="5" t="s">
        <v>11</v>
      </c>
      <c r="B38" s="107" t="s">
        <v>45</v>
      </c>
      <c r="C38" s="108"/>
      <c r="D38" s="108"/>
      <c r="E38" s="109"/>
      <c r="F38" s="107" t="s">
        <v>46</v>
      </c>
      <c r="G38" s="114"/>
    </row>
    <row r="39" spans="1:9" s="13" customFormat="1" x14ac:dyDescent="0.25">
      <c r="A39" s="12" t="s">
        <v>47</v>
      </c>
      <c r="B39" s="95" t="s">
        <v>157</v>
      </c>
      <c r="C39" s="96"/>
      <c r="D39" s="96"/>
      <c r="E39" s="97"/>
      <c r="F39" s="113">
        <f>SUM(F40:L44)</f>
        <v>78162.720000000001</v>
      </c>
      <c r="G39" s="114"/>
    </row>
    <row r="40" spans="1:9" ht="15.75" customHeight="1" x14ac:dyDescent="0.25">
      <c r="A40" s="9" t="s">
        <v>16</v>
      </c>
      <c r="B40" s="103" t="s">
        <v>199</v>
      </c>
      <c r="C40" s="103"/>
      <c r="D40" s="103"/>
      <c r="E40" s="103"/>
      <c r="F40" s="115">
        <v>7695.04</v>
      </c>
      <c r="G40" s="115"/>
    </row>
    <row r="41" spans="1:9" s="57" customFormat="1" ht="15.75" customHeight="1" x14ac:dyDescent="0.25">
      <c r="A41" s="56" t="s">
        <v>18</v>
      </c>
      <c r="B41" s="111" t="s">
        <v>200</v>
      </c>
      <c r="C41" s="111"/>
      <c r="D41" s="111"/>
      <c r="E41" s="111"/>
      <c r="F41" s="112">
        <v>32518.81</v>
      </c>
      <c r="G41" s="112"/>
    </row>
    <row r="42" spans="1:9" s="57" customFormat="1" ht="15.75" customHeight="1" x14ac:dyDescent="0.25">
      <c r="A42" s="56" t="s">
        <v>20</v>
      </c>
      <c r="B42" s="111" t="s">
        <v>197</v>
      </c>
      <c r="C42" s="111"/>
      <c r="D42" s="111"/>
      <c r="E42" s="111"/>
      <c r="F42" s="112">
        <v>11989.58</v>
      </c>
      <c r="G42" s="112"/>
    </row>
    <row r="43" spans="1:9" s="57" customFormat="1" ht="15.75" customHeight="1" x14ac:dyDescent="0.25">
      <c r="A43" s="56" t="s">
        <v>22</v>
      </c>
      <c r="B43" s="111" t="s">
        <v>210</v>
      </c>
      <c r="C43" s="111"/>
      <c r="D43" s="111"/>
      <c r="E43" s="111"/>
      <c r="F43" s="112">
        <v>3740.09</v>
      </c>
      <c r="G43" s="112"/>
    </row>
    <row r="44" spans="1:9" s="57" customFormat="1" ht="15.75" customHeight="1" x14ac:dyDescent="0.25">
      <c r="A44" s="56" t="s">
        <v>24</v>
      </c>
      <c r="B44" s="111" t="s">
        <v>281</v>
      </c>
      <c r="C44" s="111"/>
      <c r="D44" s="111"/>
      <c r="E44" s="111"/>
      <c r="F44" s="112">
        <v>22219.200000000001</v>
      </c>
      <c r="G44" s="112"/>
    </row>
    <row r="45" spans="1:9" s="13" customFormat="1" x14ac:dyDescent="0.25">
      <c r="A45" s="82" t="s">
        <v>25</v>
      </c>
      <c r="B45" s="95" t="s">
        <v>129</v>
      </c>
      <c r="C45" s="96"/>
      <c r="D45" s="96"/>
      <c r="E45" s="97"/>
      <c r="F45" s="113">
        <f>SUM(F46)</f>
        <v>102463.56</v>
      </c>
      <c r="G45" s="114"/>
    </row>
    <row r="46" spans="1:9" ht="15.75" customHeight="1" x14ac:dyDescent="0.25">
      <c r="A46" s="9" t="s">
        <v>128</v>
      </c>
      <c r="B46" s="103" t="s">
        <v>201</v>
      </c>
      <c r="C46" s="103"/>
      <c r="D46" s="103"/>
      <c r="E46" s="103"/>
      <c r="F46" s="104">
        <v>102463.56</v>
      </c>
      <c r="G46" s="104"/>
    </row>
    <row r="47" spans="1:9" x14ac:dyDescent="0.25">
      <c r="B47" s="14"/>
      <c r="C47" s="14"/>
      <c r="D47" s="14"/>
      <c r="E47" s="14"/>
    </row>
    <row r="48" spans="1:9" s="3" customFormat="1" x14ac:dyDescent="0.25">
      <c r="A48" s="3" t="s">
        <v>55</v>
      </c>
      <c r="F48" s="3" t="s">
        <v>49</v>
      </c>
      <c r="I48" s="3" t="s">
        <v>126</v>
      </c>
    </row>
    <row r="49" spans="1:7" s="3" customFormat="1" x14ac:dyDescent="0.25">
      <c r="F49" s="4" t="s">
        <v>182</v>
      </c>
    </row>
    <row r="50" spans="1:7" s="3" customFormat="1" x14ac:dyDescent="0.25">
      <c r="A50" s="3" t="s">
        <v>50</v>
      </c>
    </row>
    <row r="51" spans="1:7" s="3" customFormat="1" x14ac:dyDescent="0.25">
      <c r="C51" s="15" t="s">
        <v>51</v>
      </c>
      <c r="E51" s="15"/>
      <c r="F51" s="15"/>
      <c r="G51" s="15"/>
    </row>
    <row r="52" spans="1:7" s="3" customFormat="1" x14ac:dyDescent="0.25"/>
    <row r="53" spans="1:7" s="3" customFormat="1" x14ac:dyDescent="0.25"/>
  </sheetData>
  <mergeCells count="28">
    <mergeCell ref="A11:I11"/>
    <mergeCell ref="A1:I1"/>
    <mergeCell ref="A2:I2"/>
    <mergeCell ref="A5:I5"/>
    <mergeCell ref="A10:I10"/>
    <mergeCell ref="A3:K3"/>
    <mergeCell ref="B41:E41"/>
    <mergeCell ref="F41:G41"/>
    <mergeCell ref="B40:E40"/>
    <mergeCell ref="F40:G40"/>
    <mergeCell ref="A12:I12"/>
    <mergeCell ref="A36:I36"/>
    <mergeCell ref="B38:E38"/>
    <mergeCell ref="F38:G38"/>
    <mergeCell ref="B39:E39"/>
    <mergeCell ref="F39:G39"/>
    <mergeCell ref="A13:C13"/>
    <mergeCell ref="A33:C33"/>
    <mergeCell ref="B42:E42"/>
    <mergeCell ref="F42:G42"/>
    <mergeCell ref="B45:E45"/>
    <mergeCell ref="F45:G45"/>
    <mergeCell ref="B46:E46"/>
    <mergeCell ref="F46:G46"/>
    <mergeCell ref="B43:E43"/>
    <mergeCell ref="F43:G43"/>
    <mergeCell ref="B44:E44"/>
    <mergeCell ref="F44:G44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6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0.42578125" style="1" customWidth="1"/>
    <col min="3" max="3" width="10.85546875" style="1" customWidth="1"/>
    <col min="4" max="4" width="12.85546875" style="1" customWidth="1"/>
    <col min="5" max="5" width="12.7109375" style="1" customWidth="1"/>
    <col min="6" max="7" width="13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3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7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109</v>
      </c>
    </row>
    <row r="8" spans="1:11" s="3" customFormat="1" x14ac:dyDescent="0.25">
      <c r="A8" s="3" t="s">
        <v>3</v>
      </c>
      <c r="F8" s="4" t="s">
        <v>110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43484.49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22019.34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214969.68</v>
      </c>
      <c r="E18" s="10">
        <v>214797.63</v>
      </c>
      <c r="F18" s="10">
        <f>D18</f>
        <v>214969.68</v>
      </c>
      <c r="G18" s="11">
        <f t="shared" ref="G18:G27" si="0">E18-D18</f>
        <v>-172.04999999998836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81586.917921259854</v>
      </c>
      <c r="E19" s="10">
        <f>E18*I19</f>
        <v>81521.620204724415</v>
      </c>
      <c r="F19" s="10">
        <f t="shared" ref="F19:F22" si="1">D19</f>
        <v>81586.917921259854</v>
      </c>
      <c r="G19" s="11">
        <f t="shared" si="0"/>
        <v>-65.297716535438667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40624.191496062987</v>
      </c>
      <c r="E20" s="10">
        <f>E18*I20</f>
        <v>40591.678110236222</v>
      </c>
      <c r="F20" s="10">
        <f t="shared" si="1"/>
        <v>40624.191496062987</v>
      </c>
      <c r="G20" s="11">
        <f t="shared" si="0"/>
        <v>-32.513385826765443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37577.377133858266</v>
      </c>
      <c r="E21" s="10">
        <f>E18*I21</f>
        <v>37547.302251968504</v>
      </c>
      <c r="F21" s="10">
        <f t="shared" si="1"/>
        <v>37577.377133858266</v>
      </c>
      <c r="G21" s="11">
        <f t="shared" si="0"/>
        <v>-30.074881889762764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55181.1934488189</v>
      </c>
      <c r="E22" s="10">
        <f>E18*I22</f>
        <v>55137.029433070871</v>
      </c>
      <c r="F22" s="10">
        <f t="shared" si="1"/>
        <v>55181.1934488189</v>
      </c>
      <c r="G22" s="11">
        <f t="shared" si="0"/>
        <v>-44.16401574802876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88018.32</v>
      </c>
      <c r="E24" s="11">
        <v>87955.77</v>
      </c>
      <c r="F24" s="11">
        <f>D24</f>
        <v>88018.32</v>
      </c>
      <c r="G24" s="11">
        <f t="shared" si="0"/>
        <v>-62.55000000000291</v>
      </c>
    </row>
    <row r="25" spans="1:9" ht="16.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49425.24</v>
      </c>
      <c r="E26" s="9">
        <v>50181.65</v>
      </c>
      <c r="F26" s="43">
        <f>F40</f>
        <v>74766.37</v>
      </c>
      <c r="G26" s="9">
        <f t="shared" si="0"/>
        <v>756.41000000000349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1197762.3500000001</v>
      </c>
      <c r="E28" s="9">
        <f>SUM(E29:E32)</f>
        <v>1202152.6800000002</v>
      </c>
      <c r="F28" s="9">
        <f t="shared" ref="F28:G28" si="2">SUM(F29:F32)</f>
        <v>1197748.8799999999</v>
      </c>
      <c r="G28" s="9">
        <f t="shared" si="2"/>
        <v>4390.3300000000781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23710.02</v>
      </c>
      <c r="E29" s="9">
        <v>23700.58</v>
      </c>
      <c r="F29" s="9">
        <v>23696.55</v>
      </c>
      <c r="G29" s="9">
        <f>E29-D29</f>
        <v>-9.4399999999986903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328137.76</v>
      </c>
      <c r="E30" s="9">
        <v>328053.94</v>
      </c>
      <c r="F30" s="9">
        <f>D30</f>
        <v>328137.76</v>
      </c>
      <c r="G30" s="9">
        <f>E30-D30</f>
        <v>-83.820000000006985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845914.57</v>
      </c>
      <c r="E32" s="9">
        <v>850398.16</v>
      </c>
      <c r="F32" s="9">
        <f>D32</f>
        <v>845914.57</v>
      </c>
      <c r="G32" s="9">
        <f>E32-D32</f>
        <v>4483.5900000000838</v>
      </c>
    </row>
    <row r="33" spans="1:10" s="22" customFormat="1" ht="8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36764.1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22019.34</v>
      </c>
      <c r="H36" s="48"/>
      <c r="I36" s="48"/>
    </row>
    <row r="37" spans="1:10" ht="25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SUM(F41:L44)</f>
        <v>74766.37</v>
      </c>
      <c r="G40" s="114"/>
    </row>
    <row r="41" spans="1:10" ht="13.5" customHeight="1" x14ac:dyDescent="0.25">
      <c r="A41" s="9" t="s">
        <v>16</v>
      </c>
      <c r="B41" s="103" t="s">
        <v>247</v>
      </c>
      <c r="C41" s="103"/>
      <c r="D41" s="103"/>
      <c r="E41" s="103"/>
      <c r="F41" s="104">
        <v>38480.239999999998</v>
      </c>
      <c r="G41" s="104"/>
    </row>
    <row r="42" spans="1:10" ht="13.5" customHeight="1" x14ac:dyDescent="0.25">
      <c r="A42" s="9" t="s">
        <v>18</v>
      </c>
      <c r="B42" s="87" t="s">
        <v>226</v>
      </c>
      <c r="C42" s="88"/>
      <c r="D42" s="88"/>
      <c r="E42" s="89"/>
      <c r="F42" s="117">
        <v>5374</v>
      </c>
      <c r="G42" s="118"/>
    </row>
    <row r="43" spans="1:10" s="57" customFormat="1" ht="13.5" customHeight="1" x14ac:dyDescent="0.25">
      <c r="A43" s="56" t="s">
        <v>20</v>
      </c>
      <c r="B43" s="111" t="s">
        <v>197</v>
      </c>
      <c r="C43" s="111"/>
      <c r="D43" s="111"/>
      <c r="E43" s="111"/>
      <c r="F43" s="116">
        <v>6069.83</v>
      </c>
      <c r="G43" s="116"/>
    </row>
    <row r="44" spans="1:10" s="57" customFormat="1" ht="13.5" customHeight="1" x14ac:dyDescent="0.25">
      <c r="A44" s="56" t="s">
        <v>22</v>
      </c>
      <c r="B44" s="111" t="s">
        <v>281</v>
      </c>
      <c r="C44" s="111"/>
      <c r="D44" s="111"/>
      <c r="E44" s="111"/>
      <c r="F44" s="116">
        <v>24842.3</v>
      </c>
      <c r="G44" s="116"/>
    </row>
    <row r="45" spans="1:10" x14ac:dyDescent="0.25">
      <c r="B45" s="14"/>
      <c r="C45" s="14"/>
      <c r="D45" s="14"/>
      <c r="E45" s="14"/>
    </row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ht="11.25" customHeigh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A11:I11"/>
    <mergeCell ref="F42:G42"/>
    <mergeCell ref="B42:E42"/>
    <mergeCell ref="B41:E41"/>
    <mergeCell ref="F41:G41"/>
    <mergeCell ref="A12:I12"/>
    <mergeCell ref="A37:I37"/>
    <mergeCell ref="B39:E39"/>
    <mergeCell ref="F39:G39"/>
    <mergeCell ref="B40:E40"/>
    <mergeCell ref="F40:G40"/>
    <mergeCell ref="A1:I1"/>
    <mergeCell ref="A2:I2"/>
    <mergeCell ref="A5:I5"/>
    <mergeCell ref="A10:I10"/>
    <mergeCell ref="A3:K3"/>
    <mergeCell ref="F44:G44"/>
    <mergeCell ref="F43:G43"/>
    <mergeCell ref="A13:C13"/>
    <mergeCell ref="A34:C34"/>
    <mergeCell ref="B43:E43"/>
    <mergeCell ref="B44:E44"/>
  </mergeCells>
  <pageMargins left="0" right="0" top="0" bottom="0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5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29.5703125" style="1" customWidth="1"/>
    <col min="3" max="3" width="10.28515625" style="1" customWidth="1"/>
    <col min="4" max="4" width="12.7109375" style="1" customWidth="1"/>
    <col min="5" max="6" width="14.1406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7.5" customHeight="1" x14ac:dyDescent="0.25"/>
    <row r="7" spans="1:11" s="3" customFormat="1" ht="16.5" customHeight="1" x14ac:dyDescent="0.25">
      <c r="A7" s="3" t="s">
        <v>2</v>
      </c>
      <c r="F7" s="4" t="s">
        <v>169</v>
      </c>
    </row>
    <row r="8" spans="1:11" s="3" customFormat="1" x14ac:dyDescent="0.25">
      <c r="A8" s="3" t="s">
        <v>3</v>
      </c>
      <c r="F8" s="4" t="s">
        <v>111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19033.439999999999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17054.990000000002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112380</v>
      </c>
      <c r="E18" s="10">
        <v>110793.5</v>
      </c>
      <c r="F18" s="10">
        <f>D18</f>
        <v>112380</v>
      </c>
      <c r="G18" s="11">
        <f t="shared" ref="G18:G27" si="0">E18-D18</f>
        <v>-1586.5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40302.946428571435</v>
      </c>
      <c r="E19" s="10">
        <f>E18*I19</f>
        <v>39733.978422619053</v>
      </c>
      <c r="F19" s="10">
        <f t="shared" ref="F19:F22" si="1">D19</f>
        <v>40302.946428571435</v>
      </c>
      <c r="G19" s="11">
        <f t="shared" si="0"/>
        <v>-568.96800595238165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20067.857142857145</v>
      </c>
      <c r="E20" s="10">
        <f>E18*I20</f>
        <v>19784.553571428572</v>
      </c>
      <c r="F20" s="10">
        <f t="shared" si="1"/>
        <v>20067.857142857145</v>
      </c>
      <c r="G20" s="11">
        <f t="shared" si="0"/>
        <v>-283.30357142857247</v>
      </c>
      <c r="H20" s="34">
        <v>1.2</v>
      </c>
      <c r="I20" s="17">
        <f>H20/H18</f>
        <v>0.17857142857142858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1.48</v>
      </c>
      <c r="D21" s="10">
        <f>D18*I21</f>
        <v>24750.357142857141</v>
      </c>
      <c r="E21" s="10">
        <f>E18*I21</f>
        <v>24400.949404761905</v>
      </c>
      <c r="F21" s="10">
        <f t="shared" si="1"/>
        <v>24750.357142857141</v>
      </c>
      <c r="G21" s="11">
        <f t="shared" si="0"/>
        <v>-349.40773809523671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27258.839285714286</v>
      </c>
      <c r="E22" s="10">
        <f>E18*I22</f>
        <v>26874.018601190477</v>
      </c>
      <c r="F22" s="10">
        <f t="shared" si="1"/>
        <v>27258.839285714286</v>
      </c>
      <c r="G22" s="11">
        <f t="shared" si="0"/>
        <v>-384.82068452380918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43480.32</v>
      </c>
      <c r="E24" s="11">
        <v>42934.87</v>
      </c>
      <c r="F24" s="11">
        <f>D24</f>
        <v>43480.32</v>
      </c>
      <c r="G24" s="11">
        <f t="shared" si="0"/>
        <v>-545.44999999999709</v>
      </c>
    </row>
    <row r="25" spans="1:9" ht="17.2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11">
        <v>26924.400000000001</v>
      </c>
      <c r="E26" s="11">
        <v>26530.48</v>
      </c>
      <c r="F26" s="11">
        <f>F41</f>
        <v>41149.15</v>
      </c>
      <c r="G26" s="11">
        <f t="shared" si="0"/>
        <v>-393.92000000000189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657508.39</v>
      </c>
      <c r="E28" s="9">
        <f>SUM(E29:E32)</f>
        <v>643130.75</v>
      </c>
      <c r="F28" s="9">
        <f t="shared" ref="F28:G28" si="2">SUM(F29:F32)</f>
        <v>657504.67000000004</v>
      </c>
      <c r="G28" s="9">
        <f t="shared" si="2"/>
        <v>-14377.640000000056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10492.17</v>
      </c>
      <c r="E29" s="9">
        <v>10381.48</v>
      </c>
      <c r="F29" s="9">
        <v>10488.45</v>
      </c>
      <c r="G29" s="9">
        <f>E29-D29</f>
        <v>-110.69000000000051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79651.25</v>
      </c>
      <c r="E30" s="9">
        <v>78135.73</v>
      </c>
      <c r="F30" s="9">
        <f>D30</f>
        <v>79651.25</v>
      </c>
      <c r="G30" s="9">
        <f>E30-D30</f>
        <v>-1515.5200000000041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149490.19</v>
      </c>
      <c r="E31" s="9">
        <v>153551.81</v>
      </c>
      <c r="F31" s="9">
        <f>D31</f>
        <v>149490.19</v>
      </c>
      <c r="G31" s="9">
        <f>E31-D31</f>
        <v>4061.6199999999953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417874.78</v>
      </c>
      <c r="E32" s="9">
        <v>401061.73</v>
      </c>
      <c r="F32" s="9">
        <f>D32</f>
        <v>417874.78</v>
      </c>
      <c r="G32" s="9">
        <f>E32-D32</f>
        <v>-16813.050000000047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17163.61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17054.990000000002</v>
      </c>
      <c r="H36" s="48"/>
      <c r="I36" s="48"/>
    </row>
    <row r="37" spans="1:10" ht="2.25" customHeight="1" x14ac:dyDescent="0.25">
      <c r="B37" s="14"/>
      <c r="C37" s="14"/>
      <c r="D37" s="14"/>
      <c r="E37" s="14"/>
    </row>
    <row r="38" spans="1:10" ht="24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3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3.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SUM(F42:L44)</f>
        <v>41149.15</v>
      </c>
      <c r="G41" s="114"/>
    </row>
    <row r="42" spans="1:10" ht="13.5" customHeight="1" x14ac:dyDescent="0.25">
      <c r="A42" s="9" t="s">
        <v>16</v>
      </c>
      <c r="B42" s="103" t="s">
        <v>211</v>
      </c>
      <c r="C42" s="103"/>
      <c r="D42" s="103"/>
      <c r="E42" s="103"/>
      <c r="F42" s="104">
        <v>1971.83</v>
      </c>
      <c r="G42" s="104"/>
    </row>
    <row r="43" spans="1:10" s="57" customFormat="1" ht="13.5" customHeight="1" x14ac:dyDescent="0.25">
      <c r="A43" s="56" t="s">
        <v>18</v>
      </c>
      <c r="B43" s="111" t="s">
        <v>229</v>
      </c>
      <c r="C43" s="111"/>
      <c r="D43" s="111"/>
      <c r="E43" s="111"/>
      <c r="F43" s="116">
        <v>25290.32</v>
      </c>
      <c r="G43" s="116"/>
    </row>
    <row r="44" spans="1:10" s="57" customFormat="1" ht="13.5" customHeight="1" x14ac:dyDescent="0.25">
      <c r="A44" s="56" t="s">
        <v>20</v>
      </c>
      <c r="B44" s="111" t="s">
        <v>281</v>
      </c>
      <c r="C44" s="111"/>
      <c r="D44" s="111"/>
      <c r="E44" s="111"/>
      <c r="F44" s="116">
        <v>13887</v>
      </c>
      <c r="G44" s="116"/>
    </row>
    <row r="45" spans="1:10" s="3" customForma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ht="12" customHeigh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0">
    <mergeCell ref="B41:E41"/>
    <mergeCell ref="F41:G41"/>
    <mergeCell ref="B42:E42"/>
    <mergeCell ref="F42:G42"/>
    <mergeCell ref="B44:E44"/>
    <mergeCell ref="F44:G44"/>
    <mergeCell ref="A11:I11"/>
    <mergeCell ref="A1:I1"/>
    <mergeCell ref="A2:I2"/>
    <mergeCell ref="A5:I5"/>
    <mergeCell ref="A10:I10"/>
    <mergeCell ref="A3:K3"/>
    <mergeCell ref="A34:C34"/>
    <mergeCell ref="B43:E43"/>
    <mergeCell ref="F43:G43"/>
    <mergeCell ref="A12:I12"/>
    <mergeCell ref="A13:C13"/>
    <mergeCell ref="A38:I38"/>
    <mergeCell ref="B40:E40"/>
    <mergeCell ref="F40:G40"/>
  </mergeCells>
  <pageMargins left="0" right="0" top="0" bottom="0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6" workbookViewId="0">
      <selection activeCell="F29" sqref="F29"/>
    </sheetView>
  </sheetViews>
  <sheetFormatPr defaultRowHeight="15" outlineLevelCol="1" x14ac:dyDescent="0.25"/>
  <cols>
    <col min="1" max="1" width="4.7109375" style="1" customWidth="1"/>
    <col min="2" max="2" width="29.5703125" style="1" customWidth="1"/>
    <col min="3" max="3" width="10.28515625" style="1" customWidth="1"/>
    <col min="4" max="4" width="12.5703125" style="1" customWidth="1"/>
    <col min="5" max="5" width="13" style="1" customWidth="1"/>
    <col min="6" max="7" width="14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9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.75" customHeight="1" x14ac:dyDescent="0.25"/>
    <row r="7" spans="1:11" s="3" customFormat="1" ht="16.5" customHeight="1" x14ac:dyDescent="0.25">
      <c r="A7" s="3" t="s">
        <v>2</v>
      </c>
      <c r="F7" s="4" t="s">
        <v>170</v>
      </c>
    </row>
    <row r="8" spans="1:11" s="3" customFormat="1" x14ac:dyDescent="0.25">
      <c r="A8" s="3" t="s">
        <v>3</v>
      </c>
      <c r="F8" s="4" t="s">
        <v>112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56996.63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-35653.46</v>
      </c>
      <c r="H15" s="48"/>
      <c r="I15" s="48"/>
    </row>
    <row r="16" spans="1:11" s="3" customFormat="1" ht="6.75" customHeight="1" x14ac:dyDescent="0.25"/>
    <row r="17" spans="1:9" s="3" customFormat="1" x14ac:dyDescent="0.25"/>
    <row r="18" spans="1:9" s="20" customFormat="1" ht="52.5" customHeight="1" x14ac:dyDescent="0.25">
      <c r="A18" s="64" t="s">
        <v>11</v>
      </c>
      <c r="B18" s="64" t="s">
        <v>12</v>
      </c>
      <c r="C18" s="64" t="s">
        <v>127</v>
      </c>
      <c r="D18" s="64" t="s">
        <v>176</v>
      </c>
      <c r="E18" s="64" t="s">
        <v>177</v>
      </c>
      <c r="F18" s="19" t="s">
        <v>178</v>
      </c>
      <c r="G18" s="64" t="s">
        <v>179</v>
      </c>
    </row>
    <row r="19" spans="1:9" s="3" customFormat="1" ht="31.5" customHeight="1" x14ac:dyDescent="0.25">
      <c r="A19" s="8" t="s">
        <v>14</v>
      </c>
      <c r="B19" s="9" t="s">
        <v>15</v>
      </c>
      <c r="C19" s="31">
        <v>6.35</v>
      </c>
      <c r="D19" s="10">
        <v>68611.08</v>
      </c>
      <c r="E19" s="10">
        <v>68094.62</v>
      </c>
      <c r="F19" s="10">
        <f>D19</f>
        <v>68611.08</v>
      </c>
      <c r="G19" s="11">
        <f t="shared" ref="G19:G28" si="0">E19-D19</f>
        <v>-516.4600000000064</v>
      </c>
      <c r="H19" s="17">
        <v>6.35</v>
      </c>
      <c r="I19" s="17"/>
    </row>
    <row r="20" spans="1:9" s="3" customFormat="1" ht="30" customHeight="1" x14ac:dyDescent="0.25">
      <c r="A20" s="8" t="s">
        <v>16</v>
      </c>
      <c r="B20" s="9" t="s">
        <v>17</v>
      </c>
      <c r="C20" s="31">
        <v>2.41</v>
      </c>
      <c r="D20" s="10">
        <f>D19*I20</f>
        <v>26039.795716535435</v>
      </c>
      <c r="E20" s="10">
        <f>E19*I20</f>
        <v>25843.784913385829</v>
      </c>
      <c r="F20" s="10">
        <f t="shared" ref="F20:F23" si="1">D20</f>
        <v>26039.795716535435</v>
      </c>
      <c r="G20" s="11">
        <f t="shared" si="0"/>
        <v>-196.01080314960564</v>
      </c>
      <c r="H20" s="17">
        <v>2.41</v>
      </c>
      <c r="I20" s="17">
        <f>H20/H19</f>
        <v>0.37952755905511815</v>
      </c>
    </row>
    <row r="21" spans="1:9" s="3" customFormat="1" ht="31.5" customHeight="1" x14ac:dyDescent="0.25">
      <c r="A21" s="8" t="s">
        <v>18</v>
      </c>
      <c r="B21" s="9" t="s">
        <v>19</v>
      </c>
      <c r="C21" s="31">
        <v>1.2</v>
      </c>
      <c r="D21" s="10">
        <f>D19*I21</f>
        <v>12965.873385826771</v>
      </c>
      <c r="E21" s="10">
        <f>E19*I21</f>
        <v>12868.274645669289</v>
      </c>
      <c r="F21" s="10">
        <f t="shared" si="1"/>
        <v>12965.873385826771</v>
      </c>
      <c r="G21" s="11">
        <f t="shared" si="0"/>
        <v>-97.598740157482098</v>
      </c>
      <c r="H21" s="17">
        <v>1.2</v>
      </c>
      <c r="I21" s="17">
        <f>H21/H19</f>
        <v>0.1889763779527559</v>
      </c>
    </row>
    <row r="22" spans="1:9" s="3" customFormat="1" ht="15" customHeight="1" x14ac:dyDescent="0.25">
      <c r="A22" s="8" t="s">
        <v>20</v>
      </c>
      <c r="B22" s="9" t="s">
        <v>21</v>
      </c>
      <c r="C22" s="31">
        <v>1.1100000000000001</v>
      </c>
      <c r="D22" s="10">
        <f>D19*I22</f>
        <v>11993.432881889765</v>
      </c>
      <c r="E22" s="10">
        <f>E19*I22</f>
        <v>11903.154047244094</v>
      </c>
      <c r="F22" s="10">
        <f t="shared" si="1"/>
        <v>11993.432881889765</v>
      </c>
      <c r="G22" s="11">
        <f t="shared" si="0"/>
        <v>-90.278834645670941</v>
      </c>
      <c r="H22" s="17">
        <v>1.1100000000000001</v>
      </c>
      <c r="I22" s="17">
        <f>H22/H19</f>
        <v>0.17480314960629922</v>
      </c>
    </row>
    <row r="23" spans="1:9" s="3" customFormat="1" ht="28.5" customHeight="1" x14ac:dyDescent="0.25">
      <c r="A23" s="8" t="s">
        <v>22</v>
      </c>
      <c r="B23" s="9" t="s">
        <v>23</v>
      </c>
      <c r="C23" s="31">
        <v>1.63</v>
      </c>
      <c r="D23" s="10">
        <f>D19*I23</f>
        <v>17611.978015748031</v>
      </c>
      <c r="E23" s="10">
        <f>E19*I23</f>
        <v>17479.406393700789</v>
      </c>
      <c r="F23" s="10">
        <f t="shared" si="1"/>
        <v>17611.978015748031</v>
      </c>
      <c r="G23" s="11">
        <f t="shared" si="0"/>
        <v>-132.57162204724227</v>
      </c>
      <c r="H23" s="17">
        <v>1.63</v>
      </c>
      <c r="I23" s="17">
        <f>H23/H19</f>
        <v>0.25669291338582678</v>
      </c>
    </row>
    <row r="24" spans="1:9" ht="15" customHeight="1" x14ac:dyDescent="0.25">
      <c r="A24" s="9" t="s">
        <v>25</v>
      </c>
      <c r="B24" s="9" t="s">
        <v>26</v>
      </c>
      <c r="C24" s="31">
        <v>3.15</v>
      </c>
      <c r="D24" s="11">
        <v>0</v>
      </c>
      <c r="E24" s="11">
        <v>0</v>
      </c>
      <c r="F24" s="11">
        <v>0</v>
      </c>
      <c r="G24" s="11">
        <f t="shared" si="0"/>
        <v>0</v>
      </c>
    </row>
    <row r="25" spans="1:9" ht="13.5" customHeight="1" x14ac:dyDescent="0.25">
      <c r="A25" s="9" t="s">
        <v>27</v>
      </c>
      <c r="B25" s="9" t="s">
        <v>28</v>
      </c>
      <c r="C25" s="18">
        <v>2.6</v>
      </c>
      <c r="D25" s="11">
        <v>28092.48</v>
      </c>
      <c r="E25" s="11">
        <v>27861.55</v>
      </c>
      <c r="F25" s="11">
        <f>D25</f>
        <v>28092.48</v>
      </c>
      <c r="G25" s="11">
        <f t="shared" si="0"/>
        <v>-230.93000000000029</v>
      </c>
    </row>
    <row r="26" spans="1:9" ht="16.5" customHeight="1" x14ac:dyDescent="0.25">
      <c r="A26" s="9" t="s">
        <v>29</v>
      </c>
      <c r="B26" s="9" t="s">
        <v>30</v>
      </c>
      <c r="C26" s="31">
        <v>0.81</v>
      </c>
      <c r="D26" s="11">
        <v>0</v>
      </c>
      <c r="E26" s="11">
        <v>0</v>
      </c>
      <c r="F26" s="11">
        <v>0</v>
      </c>
      <c r="G26" s="11">
        <f t="shared" si="0"/>
        <v>0</v>
      </c>
    </row>
    <row r="27" spans="1:9" x14ac:dyDescent="0.25">
      <c r="A27" s="9" t="s">
        <v>31</v>
      </c>
      <c r="B27" s="30" t="s">
        <v>162</v>
      </c>
      <c r="C27" s="31">
        <v>1.46</v>
      </c>
      <c r="D27" s="9">
        <v>15775.08</v>
      </c>
      <c r="E27" s="9">
        <v>16386.23</v>
      </c>
      <c r="F27" s="43">
        <f>F41</f>
        <v>11493.55</v>
      </c>
      <c r="G27" s="9">
        <f t="shared" si="0"/>
        <v>611.14999999999964</v>
      </c>
    </row>
    <row r="28" spans="1:9" ht="29.25" customHeight="1" x14ac:dyDescent="0.25">
      <c r="A28" s="9" t="s">
        <v>33</v>
      </c>
      <c r="B28" s="9" t="s">
        <v>34</v>
      </c>
      <c r="C28" s="31">
        <v>1.5</v>
      </c>
      <c r="D28" s="9">
        <v>11733.15</v>
      </c>
      <c r="E28" s="9">
        <v>10936.08</v>
      </c>
      <c r="F28" s="9">
        <v>0</v>
      </c>
      <c r="G28" s="9">
        <f t="shared" si="0"/>
        <v>-797.06999999999971</v>
      </c>
    </row>
    <row r="29" spans="1:9" ht="30.75" customHeight="1" x14ac:dyDescent="0.25">
      <c r="A29" s="9" t="s">
        <v>35</v>
      </c>
      <c r="B29" s="9" t="s">
        <v>36</v>
      </c>
      <c r="C29" s="31">
        <f>SUM(C30:C33)</f>
        <v>1883.36</v>
      </c>
      <c r="D29" s="9">
        <f>SUM(D30:D33)</f>
        <v>420111.26999999996</v>
      </c>
      <c r="E29" s="9">
        <f>SUM(E30:E33)</f>
        <v>423342.51999999996</v>
      </c>
      <c r="F29" s="9">
        <f>SUM(F30:F33)</f>
        <v>420124.85</v>
      </c>
      <c r="G29" s="9">
        <f t="shared" ref="G29" si="2">SUM(G30:G33)</f>
        <v>3231.2499999999991</v>
      </c>
    </row>
    <row r="30" spans="1:9" x14ac:dyDescent="0.25">
      <c r="A30" s="9" t="s">
        <v>37</v>
      </c>
      <c r="B30" s="9" t="s">
        <v>130</v>
      </c>
      <c r="C30" s="18">
        <v>3.51</v>
      </c>
      <c r="D30" s="9">
        <v>7048.65</v>
      </c>
      <c r="E30" s="9">
        <v>7032.37</v>
      </c>
      <c r="F30" s="9">
        <v>7062.23</v>
      </c>
      <c r="G30" s="9">
        <f>E30-D30</f>
        <v>-16.279999999999745</v>
      </c>
    </row>
    <row r="31" spans="1:9" ht="14.25" customHeight="1" x14ac:dyDescent="0.25">
      <c r="A31" s="9" t="s">
        <v>39</v>
      </c>
      <c r="B31" s="9" t="s">
        <v>38</v>
      </c>
      <c r="C31" s="18">
        <v>20.68</v>
      </c>
      <c r="D31" s="9">
        <v>143303.9</v>
      </c>
      <c r="E31" s="9">
        <v>151150.79999999999</v>
      </c>
      <c r="F31" s="9">
        <f>D31</f>
        <v>143303.9</v>
      </c>
      <c r="G31" s="9">
        <f>E31-D31</f>
        <v>7846.8999999999942</v>
      </c>
    </row>
    <row r="32" spans="1:9" ht="14.25" customHeight="1" x14ac:dyDescent="0.25">
      <c r="A32" s="9" t="s">
        <v>42</v>
      </c>
      <c r="B32" s="9" t="s">
        <v>40</v>
      </c>
      <c r="C32" s="18">
        <v>129.41999999999999</v>
      </c>
      <c r="D32" s="9">
        <v>0</v>
      </c>
      <c r="E32" s="9">
        <v>0</v>
      </c>
      <c r="F32" s="9">
        <f>D32</f>
        <v>0</v>
      </c>
      <c r="G32" s="9">
        <f>E32-D32</f>
        <v>0</v>
      </c>
    </row>
    <row r="33" spans="1:10" ht="15" customHeight="1" x14ac:dyDescent="0.25">
      <c r="A33" s="9" t="s">
        <v>41</v>
      </c>
      <c r="B33" s="9" t="s">
        <v>43</v>
      </c>
      <c r="C33" s="18">
        <v>1729.75</v>
      </c>
      <c r="D33" s="9">
        <v>269758.71999999997</v>
      </c>
      <c r="E33" s="9">
        <v>265159.34999999998</v>
      </c>
      <c r="F33" s="9">
        <f>D33</f>
        <v>269758.71999999997</v>
      </c>
      <c r="G33" s="9">
        <f>E33-D33</f>
        <v>-4599.3699999999953</v>
      </c>
    </row>
    <row r="34" spans="1:10" s="22" customFormat="1" ht="4.5" customHeight="1" thickBot="1" x14ac:dyDescent="0.3">
      <c r="A34" s="23"/>
      <c r="B34" s="23"/>
      <c r="C34" s="23"/>
      <c r="D34" s="24"/>
      <c r="E34" s="24"/>
      <c r="F34" s="24"/>
      <c r="G34" s="24"/>
      <c r="H34" s="24"/>
      <c r="I34" s="24"/>
      <c r="J34" s="24"/>
    </row>
    <row r="35" spans="1:10" s="17" customFormat="1" ht="15.75" thickBot="1" x14ac:dyDescent="0.3">
      <c r="A35" s="98" t="s">
        <v>180</v>
      </c>
      <c r="B35" s="99"/>
      <c r="C35" s="99"/>
      <c r="D35" s="46">
        <v>53420.93</v>
      </c>
      <c r="E35" s="47"/>
      <c r="F35" s="47"/>
      <c r="G35" s="47"/>
      <c r="H35" s="48"/>
      <c r="I35" s="48"/>
    </row>
    <row r="36" spans="1:10" s="17" customFormat="1" ht="6" customHeight="1" thickBot="1" x14ac:dyDescent="0.3">
      <c r="A36" s="49"/>
      <c r="B36" s="49"/>
      <c r="C36" s="49"/>
      <c r="D36" s="50"/>
      <c r="E36" s="47"/>
      <c r="F36" s="47"/>
      <c r="G36" s="47"/>
      <c r="H36" s="48"/>
      <c r="I36" s="48"/>
    </row>
    <row r="37" spans="1:10" s="17" customFormat="1" ht="15.75" thickBot="1" x14ac:dyDescent="0.3">
      <c r="A37" s="75" t="s">
        <v>181</v>
      </c>
      <c r="B37" s="76"/>
      <c r="C37" s="76"/>
      <c r="D37" s="53"/>
      <c r="E37" s="54"/>
      <c r="F37" s="54"/>
      <c r="G37" s="46">
        <f>G15+E28-F28</f>
        <v>-24717.379999999997</v>
      </c>
      <c r="H37" s="48"/>
      <c r="I37" s="48"/>
    </row>
    <row r="38" spans="1:10" ht="26.25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3.7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3.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SUM(F42:L44)</f>
        <v>11493.55</v>
      </c>
      <c r="G41" s="114"/>
    </row>
    <row r="42" spans="1:10" s="57" customFormat="1" ht="13.5" customHeight="1" x14ac:dyDescent="0.25">
      <c r="A42" s="56" t="s">
        <v>16</v>
      </c>
      <c r="B42" s="111" t="s">
        <v>210</v>
      </c>
      <c r="C42" s="111"/>
      <c r="D42" s="111"/>
      <c r="E42" s="111"/>
      <c r="F42" s="116">
        <v>819.32</v>
      </c>
      <c r="G42" s="116"/>
    </row>
    <row r="43" spans="1:10" s="57" customFormat="1" ht="13.5" customHeight="1" x14ac:dyDescent="0.25">
      <c r="A43" s="56" t="s">
        <v>18</v>
      </c>
      <c r="B43" s="111" t="s">
        <v>207</v>
      </c>
      <c r="C43" s="111"/>
      <c r="D43" s="111"/>
      <c r="E43" s="111"/>
      <c r="F43" s="116">
        <v>3730.73</v>
      </c>
      <c r="G43" s="116"/>
    </row>
    <row r="44" spans="1:10" s="57" customFormat="1" ht="13.5" customHeight="1" x14ac:dyDescent="0.25">
      <c r="A44" s="56" t="s">
        <v>20</v>
      </c>
      <c r="B44" s="111" t="s">
        <v>281</v>
      </c>
      <c r="C44" s="111"/>
      <c r="D44" s="111"/>
      <c r="E44" s="111"/>
      <c r="F44" s="116">
        <v>6943.5</v>
      </c>
      <c r="G44" s="116"/>
    </row>
    <row r="45" spans="1:10" x14ac:dyDescent="0.25">
      <c r="B45" s="14"/>
      <c r="C45" s="14"/>
      <c r="D45" s="14"/>
      <c r="E45" s="14"/>
    </row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ht="11.25" customHeigh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0">
    <mergeCell ref="A11:I11"/>
    <mergeCell ref="A1:I1"/>
    <mergeCell ref="A2:I2"/>
    <mergeCell ref="A5:I5"/>
    <mergeCell ref="A10:I10"/>
    <mergeCell ref="A3:K3"/>
    <mergeCell ref="A12:I12"/>
    <mergeCell ref="A38:I38"/>
    <mergeCell ref="B40:E40"/>
    <mergeCell ref="F40:G40"/>
    <mergeCell ref="B41:E41"/>
    <mergeCell ref="F41:G41"/>
    <mergeCell ref="A13:C13"/>
    <mergeCell ref="A35:C35"/>
    <mergeCell ref="B42:E42"/>
    <mergeCell ref="F42:G42"/>
    <mergeCell ref="B43:E43"/>
    <mergeCell ref="F43:G43"/>
    <mergeCell ref="B44:E44"/>
    <mergeCell ref="F44:G44"/>
  </mergeCells>
  <pageMargins left="0" right="0" top="0" bottom="0" header="0.31496062992125984" footer="0.31496062992125984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2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3.28515625" style="1" customWidth="1"/>
    <col min="3" max="3" width="10" style="1" customWidth="1"/>
    <col min="4" max="4" width="12.140625" style="1" customWidth="1"/>
    <col min="5" max="5" width="13.28515625" style="1" customWidth="1"/>
    <col min="6" max="6" width="13.5703125" style="1" customWidth="1"/>
    <col min="7" max="7" width="12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3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4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113</v>
      </c>
    </row>
    <row r="8" spans="1:11" s="3" customFormat="1" x14ac:dyDescent="0.25">
      <c r="A8" s="3" t="s">
        <v>3</v>
      </c>
      <c r="F8" s="4" t="s">
        <v>114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31377.97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29107.69</v>
      </c>
      <c r="E18" s="10">
        <v>27910.85</v>
      </c>
      <c r="F18" s="10">
        <f>D18</f>
        <v>29107.69</v>
      </c>
      <c r="G18" s="11">
        <f t="shared" ref="G18:G27" si="0">E18-D18</f>
        <v>-1196.8400000000001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11047.170535433072</v>
      </c>
      <c r="E19" s="10">
        <f>E18*I19</f>
        <v>10592.936771653543</v>
      </c>
      <c r="F19" s="10">
        <f t="shared" ref="F19:F22" si="1">D19</f>
        <v>11047.170535433072</v>
      </c>
      <c r="G19" s="11">
        <f t="shared" si="0"/>
        <v>-454.23376377952809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5500.665826771653</v>
      </c>
      <c r="E20" s="10">
        <f>E18*I20</f>
        <v>5274.4913385826767</v>
      </c>
      <c r="F20" s="10">
        <f t="shared" si="1"/>
        <v>5500.665826771653</v>
      </c>
      <c r="G20" s="11">
        <f t="shared" si="0"/>
        <v>-226.17448818897628</v>
      </c>
      <c r="H20" s="17">
        <v>1.2</v>
      </c>
      <c r="I20" s="17">
        <f>H20/H18</f>
        <v>0.1889763779527559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5088.1158897637797</v>
      </c>
      <c r="E21" s="10">
        <f>E18*I21</f>
        <v>4878.9044881889768</v>
      </c>
      <c r="F21" s="10">
        <f t="shared" si="1"/>
        <v>5088.1158897637797</v>
      </c>
      <c r="G21" s="11">
        <f t="shared" si="0"/>
        <v>-209.21140157480295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7471.7377480314963</v>
      </c>
      <c r="E22" s="10">
        <f>E18*I22</f>
        <v>7164.5174015748034</v>
      </c>
      <c r="F22" s="10">
        <f t="shared" si="1"/>
        <v>7471.7377480314963</v>
      </c>
      <c r="G22" s="11">
        <f t="shared" si="0"/>
        <v>-307.22034645669282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13086.24</v>
      </c>
      <c r="E24" s="11">
        <v>12614</v>
      </c>
      <c r="F24" s="11">
        <f>D24</f>
        <v>13086.24</v>
      </c>
      <c r="G24" s="11">
        <f t="shared" si="0"/>
        <v>-472.23999999999978</v>
      </c>
    </row>
    <row r="25" spans="1:9" ht="16.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6692.39</v>
      </c>
      <c r="E26" s="9">
        <v>6562.98</v>
      </c>
      <c r="F26" s="43">
        <f>F40</f>
        <v>12188.32</v>
      </c>
      <c r="G26" s="9">
        <f t="shared" si="0"/>
        <v>-129.41000000000076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18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174792.9</v>
      </c>
      <c r="E28" s="9">
        <f>SUM(E29:E32)</f>
        <v>166049.93</v>
      </c>
      <c r="F28" s="9">
        <f t="shared" ref="F28:G28" si="2">SUM(F29:F32)</f>
        <v>174785.52</v>
      </c>
      <c r="G28" s="9">
        <f t="shared" si="2"/>
        <v>-8742.9699999999939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3013.62</v>
      </c>
      <c r="E29" s="9">
        <v>2968.87</v>
      </c>
      <c r="F29" s="9">
        <v>3006.24</v>
      </c>
      <c r="G29" s="9">
        <f>E29-D29</f>
        <v>-44.75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46011.95</v>
      </c>
      <c r="E30" s="9">
        <v>42163.73</v>
      </c>
      <c r="F30" s="9">
        <f>D30</f>
        <v>46011.95</v>
      </c>
      <c r="G30" s="9">
        <f>E30-D30</f>
        <v>-3848.2199999999939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125767.33</v>
      </c>
      <c r="E32" s="9">
        <v>120917.33</v>
      </c>
      <c r="F32" s="9">
        <f>D32</f>
        <v>125767.33</v>
      </c>
      <c r="G32" s="9">
        <f>E32-D32</f>
        <v>-4850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38070.080000000002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0</v>
      </c>
      <c r="H36" s="48"/>
      <c r="I36" s="48"/>
    </row>
    <row r="37" spans="1:10" ht="27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3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SUM(F41:G42)</f>
        <v>12188.32</v>
      </c>
      <c r="G40" s="114"/>
    </row>
    <row r="41" spans="1:10" ht="12.75" customHeight="1" x14ac:dyDescent="0.25">
      <c r="A41" s="9" t="s">
        <v>16</v>
      </c>
      <c r="B41" s="103" t="s">
        <v>197</v>
      </c>
      <c r="C41" s="103"/>
      <c r="D41" s="103"/>
      <c r="E41" s="103"/>
      <c r="F41" s="104">
        <v>6324.92</v>
      </c>
      <c r="G41" s="104"/>
    </row>
    <row r="42" spans="1:10" ht="12.75" customHeight="1" x14ac:dyDescent="0.25">
      <c r="A42" s="9" t="s">
        <v>18</v>
      </c>
      <c r="B42" s="103" t="s">
        <v>281</v>
      </c>
      <c r="C42" s="103"/>
      <c r="D42" s="103"/>
      <c r="E42" s="103"/>
      <c r="F42" s="104">
        <v>5863.4</v>
      </c>
      <c r="G42" s="104"/>
    </row>
    <row r="43" spans="1:10" x14ac:dyDescent="0.25">
      <c r="B43" s="14"/>
      <c r="C43" s="14"/>
      <c r="D43" s="14"/>
      <c r="E43" s="14"/>
    </row>
    <row r="44" spans="1:10" s="3" customFormat="1" x14ac:dyDescent="0.25">
      <c r="A44" s="3" t="s">
        <v>55</v>
      </c>
      <c r="F44" s="3" t="s">
        <v>49</v>
      </c>
      <c r="I44" s="3" t="s">
        <v>126</v>
      </c>
    </row>
    <row r="45" spans="1:10" s="3" customFormat="1" ht="13.5" customHeight="1" x14ac:dyDescent="0.25">
      <c r="F45" s="4" t="s">
        <v>183</v>
      </c>
    </row>
    <row r="46" spans="1:10" s="3" customFormat="1" x14ac:dyDescent="0.25">
      <c r="A46" s="3" t="s">
        <v>50</v>
      </c>
    </row>
    <row r="47" spans="1:10" s="3" customFormat="1" ht="9.75" customHeight="1" x14ac:dyDescent="0.25">
      <c r="C47" s="15" t="s">
        <v>51</v>
      </c>
      <c r="E47" s="15"/>
      <c r="F47" s="15"/>
      <c r="G47" s="15"/>
    </row>
    <row r="48" spans="1:10" s="3" customFormat="1" x14ac:dyDescent="0.25"/>
    <row r="49" s="3" customFormat="1" x14ac:dyDescent="0.25"/>
  </sheetData>
  <mergeCells count="18">
    <mergeCell ref="A11:I11"/>
    <mergeCell ref="A1:I1"/>
    <mergeCell ref="A2:I2"/>
    <mergeCell ref="A5:I5"/>
    <mergeCell ref="A10:I10"/>
    <mergeCell ref="A3:K3"/>
    <mergeCell ref="B42:E42"/>
    <mergeCell ref="F42:G42"/>
    <mergeCell ref="A37:I37"/>
    <mergeCell ref="B39:E39"/>
    <mergeCell ref="F39:G39"/>
    <mergeCell ref="B40:E40"/>
    <mergeCell ref="F40:G40"/>
    <mergeCell ref="A34:C34"/>
    <mergeCell ref="A12:I12"/>
    <mergeCell ref="A13:C13"/>
    <mergeCell ref="B41:E41"/>
    <mergeCell ref="F41:G41"/>
  </mergeCells>
  <pageMargins left="0" right="0" top="0" bottom="0" header="0.31496062992125984" footer="0.31496062992125984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8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85546875" style="1" customWidth="1"/>
    <col min="3" max="3" width="12.28515625" style="1" customWidth="1"/>
    <col min="4" max="4" width="12.42578125" style="1" customWidth="1"/>
    <col min="5" max="5" width="13" style="1" customWidth="1"/>
    <col min="6" max="7" width="13.140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ustomWidth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4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8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3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115</v>
      </c>
    </row>
    <row r="8" spans="1:11" s="3" customFormat="1" x14ac:dyDescent="0.25">
      <c r="A8" s="3" t="s">
        <v>3</v>
      </c>
      <c r="F8" s="4" t="s">
        <v>116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425381.09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-56443.67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444794.28</v>
      </c>
      <c r="E18" s="10">
        <v>438317.61</v>
      </c>
      <c r="F18" s="10">
        <f>D18</f>
        <v>444794.28</v>
      </c>
      <c r="G18" s="11">
        <f t="shared" ref="G18:G27" si="0">E18-D18</f>
        <v>-6476.6700000000419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159516.99625000003</v>
      </c>
      <c r="E19" s="10">
        <f>E18*I19</f>
        <v>157194.26191964289</v>
      </c>
      <c r="F19" s="10">
        <f t="shared" ref="F19:F22" si="1">D19</f>
        <v>159516.99625000003</v>
      </c>
      <c r="G19" s="11">
        <f t="shared" si="0"/>
        <v>-2322.7343303571397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79427.55</v>
      </c>
      <c r="E20" s="10">
        <f>E18*I20</f>
        <v>78271.001785714281</v>
      </c>
      <c r="F20" s="10">
        <f t="shared" si="1"/>
        <v>79427.55</v>
      </c>
      <c r="G20" s="11">
        <f t="shared" si="0"/>
        <v>-1156.5482142857218</v>
      </c>
      <c r="H20" s="34">
        <v>1.2</v>
      </c>
      <c r="I20" s="17">
        <f>H20/H18</f>
        <v>0.17857142857142858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1.48</v>
      </c>
      <c r="D21" s="10">
        <f>D18*I21</f>
        <v>97960.645000000004</v>
      </c>
      <c r="E21" s="10">
        <f>E18*I21</f>
        <v>96534.235535714281</v>
      </c>
      <c r="F21" s="10">
        <f t="shared" si="1"/>
        <v>97960.645000000004</v>
      </c>
      <c r="G21" s="11">
        <f t="shared" si="0"/>
        <v>-1426.4094642857235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107889.08875000001</v>
      </c>
      <c r="E22" s="10">
        <f>E18*I22</f>
        <v>106318.11075892857</v>
      </c>
      <c r="F22" s="10">
        <f t="shared" si="1"/>
        <v>107889.08875000001</v>
      </c>
      <c r="G22" s="11">
        <f t="shared" si="0"/>
        <v>-1570.9779910714424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172092.96</v>
      </c>
      <c r="E24" s="11">
        <v>169060.53</v>
      </c>
      <c r="F24" s="11">
        <f>D24</f>
        <v>172092.96</v>
      </c>
      <c r="G24" s="11">
        <f t="shared" si="0"/>
        <v>-3032.429999999993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106565.88</v>
      </c>
      <c r="E26" s="9">
        <v>106872.67</v>
      </c>
      <c r="F26" s="43">
        <f>F40</f>
        <v>141951.37</v>
      </c>
      <c r="G26" s="9">
        <f t="shared" si="0"/>
        <v>306.7899999999936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91083.6</v>
      </c>
      <c r="E27" s="9">
        <v>92175.57</v>
      </c>
      <c r="F27" s="9">
        <v>108873.67</v>
      </c>
      <c r="G27" s="9">
        <f t="shared" si="0"/>
        <v>1091.9700000000012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2693212.66</v>
      </c>
      <c r="E28" s="9">
        <f>SUM(E29:E32)</f>
        <v>2616787.9</v>
      </c>
      <c r="F28" s="9">
        <f t="shared" ref="F28:G28" si="2">SUM(F29:F32)</f>
        <v>2693440.06</v>
      </c>
      <c r="G28" s="9">
        <f t="shared" si="2"/>
        <v>-76424.75999999998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39755.519999999997</v>
      </c>
      <c r="E29" s="9">
        <v>38944.99</v>
      </c>
      <c r="F29" s="9">
        <v>39982.92</v>
      </c>
      <c r="G29" s="9">
        <f>E29-D29</f>
        <v>-810.52999999999884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359854.9</v>
      </c>
      <c r="E30" s="9">
        <v>348529.13</v>
      </c>
      <c r="F30" s="9">
        <f>D30</f>
        <v>359854.9</v>
      </c>
      <c r="G30" s="9">
        <f>E30-D30</f>
        <v>-11325.770000000019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639674.22</v>
      </c>
      <c r="E31" s="9">
        <v>611201.43999999994</v>
      </c>
      <c r="F31" s="9">
        <f>D31</f>
        <v>639674.22</v>
      </c>
      <c r="G31" s="9">
        <f>E31-D31</f>
        <v>-28472.780000000028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1653928.02</v>
      </c>
      <c r="E32" s="9">
        <v>1618112.34</v>
      </c>
      <c r="F32" s="9">
        <f>D32</f>
        <v>1653928.02</v>
      </c>
      <c r="G32" s="9">
        <f>E32-D32</f>
        <v>-35815.679999999935</v>
      </c>
    </row>
    <row r="33" spans="1:10" s="22" customFormat="1" ht="4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443090.44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-73141.76999999999</v>
      </c>
      <c r="H36" s="48"/>
      <c r="I36" s="48"/>
    </row>
    <row r="37" spans="1:10" ht="26.2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3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SUM(F41:L47)</f>
        <v>141951.37</v>
      </c>
      <c r="G40" s="114"/>
    </row>
    <row r="41" spans="1:10" ht="13.5" customHeight="1" x14ac:dyDescent="0.25">
      <c r="A41" s="9" t="s">
        <v>16</v>
      </c>
      <c r="B41" s="103" t="s">
        <v>211</v>
      </c>
      <c r="C41" s="103"/>
      <c r="D41" s="103"/>
      <c r="E41" s="103"/>
      <c r="F41" s="104">
        <v>4687.12</v>
      </c>
      <c r="G41" s="104"/>
    </row>
    <row r="42" spans="1:10" s="57" customFormat="1" ht="13.5" customHeight="1" x14ac:dyDescent="0.25">
      <c r="A42" s="56" t="s">
        <v>18</v>
      </c>
      <c r="B42" s="111" t="s">
        <v>207</v>
      </c>
      <c r="C42" s="111"/>
      <c r="D42" s="111"/>
      <c r="E42" s="111"/>
      <c r="F42" s="116">
        <v>11303.71</v>
      </c>
      <c r="G42" s="116"/>
    </row>
    <row r="43" spans="1:10" ht="13.5" customHeight="1" x14ac:dyDescent="0.25">
      <c r="A43" s="56" t="s">
        <v>20</v>
      </c>
      <c r="B43" s="111" t="s">
        <v>249</v>
      </c>
      <c r="C43" s="111"/>
      <c r="D43" s="111"/>
      <c r="E43" s="111"/>
      <c r="F43" s="116">
        <v>26118.11</v>
      </c>
      <c r="G43" s="116"/>
    </row>
    <row r="44" spans="1:10" ht="13.5" customHeight="1" x14ac:dyDescent="0.25">
      <c r="A44" s="56" t="s">
        <v>22</v>
      </c>
      <c r="B44" s="111" t="s">
        <v>197</v>
      </c>
      <c r="C44" s="111"/>
      <c r="D44" s="111"/>
      <c r="E44" s="111"/>
      <c r="F44" s="116">
        <v>6112.4</v>
      </c>
      <c r="G44" s="116"/>
    </row>
    <row r="45" spans="1:10" ht="13.5" customHeight="1" x14ac:dyDescent="0.25">
      <c r="A45" s="56" t="s">
        <v>24</v>
      </c>
      <c r="B45" s="111" t="s">
        <v>204</v>
      </c>
      <c r="C45" s="111"/>
      <c r="D45" s="111"/>
      <c r="E45" s="111"/>
      <c r="F45" s="116">
        <v>5432.57</v>
      </c>
      <c r="G45" s="116"/>
    </row>
    <row r="46" spans="1:10" ht="13.5" customHeight="1" x14ac:dyDescent="0.25">
      <c r="A46" s="56" t="s">
        <v>142</v>
      </c>
      <c r="B46" s="111" t="s">
        <v>203</v>
      </c>
      <c r="C46" s="111"/>
      <c r="D46" s="111"/>
      <c r="E46" s="111"/>
      <c r="F46" s="116">
        <v>40155.86</v>
      </c>
      <c r="G46" s="116"/>
    </row>
    <row r="47" spans="1:10" ht="12.75" customHeight="1" x14ac:dyDescent="0.25">
      <c r="A47" s="9" t="s">
        <v>143</v>
      </c>
      <c r="B47" s="103" t="s">
        <v>281</v>
      </c>
      <c r="C47" s="103"/>
      <c r="D47" s="103"/>
      <c r="E47" s="103"/>
      <c r="F47" s="104">
        <v>48141.599999999999</v>
      </c>
      <c r="G47" s="104"/>
    </row>
    <row r="48" spans="1:10" s="13" customFormat="1" ht="13.5" customHeight="1" x14ac:dyDescent="0.25">
      <c r="A48" s="82" t="s">
        <v>25</v>
      </c>
      <c r="B48" s="95" t="s">
        <v>129</v>
      </c>
      <c r="C48" s="96"/>
      <c r="D48" s="96"/>
      <c r="E48" s="97"/>
      <c r="F48" s="113">
        <f>SUM(F49:G58)</f>
        <v>108873.67</v>
      </c>
      <c r="G48" s="114"/>
    </row>
    <row r="49" spans="1:9" ht="13.5" customHeight="1" x14ac:dyDescent="0.25">
      <c r="A49" s="9" t="s">
        <v>128</v>
      </c>
      <c r="B49" s="103" t="s">
        <v>254</v>
      </c>
      <c r="C49" s="103"/>
      <c r="D49" s="103"/>
      <c r="E49" s="103"/>
      <c r="F49" s="104">
        <v>108873.67</v>
      </c>
      <c r="G49" s="104"/>
    </row>
    <row r="50" spans="1:9" s="3" customFormat="1" x14ac:dyDescent="0.25"/>
    <row r="51" spans="1:9" s="3" customFormat="1" x14ac:dyDescent="0.25">
      <c r="A51" s="3" t="s">
        <v>55</v>
      </c>
      <c r="F51" s="3" t="s">
        <v>49</v>
      </c>
      <c r="I51" s="3" t="s">
        <v>126</v>
      </c>
    </row>
    <row r="52" spans="1:9" s="3" customFormat="1" ht="13.5" customHeight="1" x14ac:dyDescent="0.25">
      <c r="F52" s="4" t="s">
        <v>183</v>
      </c>
    </row>
    <row r="53" spans="1:9" s="3" customFormat="1" x14ac:dyDescent="0.25">
      <c r="A53" s="3" t="s">
        <v>50</v>
      </c>
    </row>
    <row r="54" spans="1:9" s="3" customFormat="1" ht="12.75" customHeight="1" x14ac:dyDescent="0.25">
      <c r="C54" s="15" t="s">
        <v>51</v>
      </c>
      <c r="E54" s="15"/>
      <c r="F54" s="15"/>
      <c r="G54" s="15"/>
    </row>
    <row r="55" spans="1:9" s="3" customFormat="1" x14ac:dyDescent="0.25"/>
    <row r="56" spans="1:9" s="3" customFormat="1" x14ac:dyDescent="0.25"/>
  </sheetData>
  <mergeCells count="32">
    <mergeCell ref="B42:E42"/>
    <mergeCell ref="F42:G42"/>
    <mergeCell ref="B41:E41"/>
    <mergeCell ref="F41:G41"/>
    <mergeCell ref="B43:E43"/>
    <mergeCell ref="F43:G43"/>
    <mergeCell ref="A11:I11"/>
    <mergeCell ref="A1:I1"/>
    <mergeCell ref="A2:I2"/>
    <mergeCell ref="A5:I5"/>
    <mergeCell ref="A10:I10"/>
    <mergeCell ref="A3:K3"/>
    <mergeCell ref="A12:I12"/>
    <mergeCell ref="A37:I37"/>
    <mergeCell ref="B39:E39"/>
    <mergeCell ref="F39:G39"/>
    <mergeCell ref="B40:E40"/>
    <mergeCell ref="F40:G40"/>
    <mergeCell ref="A13:C13"/>
    <mergeCell ref="A34:C34"/>
    <mergeCell ref="B44:E44"/>
    <mergeCell ref="F44:G44"/>
    <mergeCell ref="B45:E45"/>
    <mergeCell ref="F45:G45"/>
    <mergeCell ref="B46:E46"/>
    <mergeCell ref="F46:G46"/>
    <mergeCell ref="B48:E48"/>
    <mergeCell ref="F48:G48"/>
    <mergeCell ref="B49:E49"/>
    <mergeCell ref="F49:G49"/>
    <mergeCell ref="B47:E47"/>
    <mergeCell ref="F47:G47"/>
  </mergeCells>
  <pageMargins left="0" right="0" top="0" bottom="0" header="0.31496062992125984" footer="0.31496062992125984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2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3.42578125" style="1" customWidth="1"/>
    <col min="3" max="3" width="11.28515625" style="1" customWidth="1"/>
    <col min="4" max="4" width="12.85546875" style="1" customWidth="1"/>
    <col min="5" max="5" width="13.140625" style="1" customWidth="1"/>
    <col min="6" max="6" width="12.42578125" style="1" customWidth="1"/>
    <col min="7" max="7" width="11.855468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2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28" t="s">
        <v>171</v>
      </c>
    </row>
    <row r="8" spans="1:11" s="3" customFormat="1" x14ac:dyDescent="0.25">
      <c r="A8" s="3" t="s">
        <v>3</v>
      </c>
      <c r="F8" s="4" t="s">
        <v>117</v>
      </c>
    </row>
    <row r="9" spans="1:11" s="3" customFormat="1" ht="5.2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412427.07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-66077.02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373713.12</v>
      </c>
      <c r="E18" s="10">
        <v>352136.39</v>
      </c>
      <c r="F18" s="10">
        <f>D18</f>
        <v>373713.12</v>
      </c>
      <c r="G18" s="11">
        <f t="shared" ref="G18:G27" si="0">E18-D18</f>
        <v>-21576.729999999981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134025.09214285717</v>
      </c>
      <c r="E19" s="10">
        <f>E18*I19</f>
        <v>126287.0089136905</v>
      </c>
      <c r="F19" s="10">
        <f t="shared" ref="F19:F23" si="1">D19</f>
        <v>134025.09214285717</v>
      </c>
      <c r="G19" s="11">
        <f t="shared" si="0"/>
        <v>-7738.0832291666738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66734.485714285722</v>
      </c>
      <c r="E20" s="10">
        <f>E18*I20</f>
        <v>62881.498214285719</v>
      </c>
      <c r="F20" s="10">
        <f t="shared" si="1"/>
        <v>66734.485714285722</v>
      </c>
      <c r="G20" s="11">
        <f t="shared" si="0"/>
        <v>-3852.9875000000029</v>
      </c>
      <c r="H20" s="34">
        <v>1.2</v>
      </c>
      <c r="I20" s="17">
        <f>H20/H18</f>
        <v>0.17857142857142858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1.48</v>
      </c>
      <c r="D21" s="10">
        <f>D18*I21</f>
        <v>82305.865714285712</v>
      </c>
      <c r="E21" s="10">
        <f>E18*I21</f>
        <v>77553.847797619048</v>
      </c>
      <c r="F21" s="10">
        <f t="shared" si="1"/>
        <v>82305.865714285712</v>
      </c>
      <c r="G21" s="11">
        <f t="shared" si="0"/>
        <v>-4752.017916666664</v>
      </c>
      <c r="H21" s="34">
        <v>1.48</v>
      </c>
      <c r="I21" s="17">
        <f>H21/H18</f>
        <v>0.22023809523809523</v>
      </c>
    </row>
    <row r="22" spans="1:9" s="3" customFormat="1" ht="15" customHeight="1" x14ac:dyDescent="0.25">
      <c r="A22" s="8" t="s">
        <v>22</v>
      </c>
      <c r="B22" s="9" t="s">
        <v>23</v>
      </c>
      <c r="C22" s="31">
        <v>1.63</v>
      </c>
      <c r="D22" s="10">
        <f>D18*I22</f>
        <v>90647.676428571431</v>
      </c>
      <c r="E22" s="10">
        <f>E18*I22</f>
        <v>85414.035074404761</v>
      </c>
      <c r="F22" s="10">
        <f t="shared" si="1"/>
        <v>90647.676428571431</v>
      </c>
      <c r="G22" s="11">
        <f t="shared" si="0"/>
        <v>-5233.6413541666698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120989.28</v>
      </c>
      <c r="E23" s="11">
        <v>118229.48</v>
      </c>
      <c r="F23" s="10">
        <f t="shared" si="1"/>
        <v>120989.28</v>
      </c>
      <c r="G23" s="11">
        <f t="shared" si="0"/>
        <v>-2759.8000000000029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146159.51999999999</v>
      </c>
      <c r="E24" s="11">
        <v>144053.47</v>
      </c>
      <c r="F24" s="11">
        <f>D24</f>
        <v>146159.51999999999</v>
      </c>
      <c r="G24" s="11">
        <f t="shared" si="0"/>
        <v>-2106.0499999999884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90458.16</v>
      </c>
      <c r="E26" s="9">
        <v>93360.52</v>
      </c>
      <c r="F26" s="43">
        <f>F40</f>
        <v>39932.120000000003</v>
      </c>
      <c r="G26" s="9">
        <f t="shared" si="0"/>
        <v>2902.3600000000006</v>
      </c>
    </row>
    <row r="27" spans="1:9" ht="26.25" customHeight="1" x14ac:dyDescent="0.25">
      <c r="A27" s="9" t="s">
        <v>33</v>
      </c>
      <c r="B27" s="9" t="s">
        <v>34</v>
      </c>
      <c r="C27" s="31">
        <v>2</v>
      </c>
      <c r="D27" s="9">
        <v>101143.2</v>
      </c>
      <c r="E27" s="9">
        <v>100099.56</v>
      </c>
      <c r="F27" s="9">
        <v>0</v>
      </c>
      <c r="G27" s="9">
        <f t="shared" si="0"/>
        <v>-1043.6399999999994</v>
      </c>
    </row>
    <row r="28" spans="1:9" ht="13.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2451843.41</v>
      </c>
      <c r="E28" s="9">
        <f>SUM(E29:E32)</f>
        <v>2379983.7000000002</v>
      </c>
      <c r="F28" s="9">
        <f t="shared" ref="F28:G28" si="2">SUM(F29:F32)</f>
        <v>2483908.52</v>
      </c>
      <c r="G28" s="9">
        <f t="shared" si="2"/>
        <v>-71859.710000000065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63904.79</v>
      </c>
      <c r="E29" s="9">
        <v>63027.46</v>
      </c>
      <c r="F29" s="9">
        <v>95969.9</v>
      </c>
      <c r="G29" s="9">
        <f>E29-D29</f>
        <v>-877.33000000000175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371383.31</v>
      </c>
      <c r="E30" s="9">
        <v>361855.22</v>
      </c>
      <c r="F30" s="9">
        <f>D30</f>
        <v>371383.31</v>
      </c>
      <c r="G30" s="9">
        <f>E30-D30</f>
        <v>-9528.0900000000256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611864.93000000005</v>
      </c>
      <c r="E31" s="9">
        <v>566767.64</v>
      </c>
      <c r="F31" s="9">
        <f>D31</f>
        <v>611864.93000000005</v>
      </c>
      <c r="G31" s="9">
        <f>E31-D31</f>
        <v>-45097.290000000037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1404690.38</v>
      </c>
      <c r="E32" s="9">
        <v>1388333.38</v>
      </c>
      <c r="F32" s="9">
        <f>D32</f>
        <v>1404690.38</v>
      </c>
      <c r="G32" s="9">
        <f>E32-D32</f>
        <v>-16357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423228.51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34022.539999999994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SUM(F41:L43)</f>
        <v>39932.120000000003</v>
      </c>
      <c r="G40" s="114"/>
    </row>
    <row r="41" spans="1:10" ht="13.5" customHeight="1" x14ac:dyDescent="0.25">
      <c r="A41" s="9" t="s">
        <v>16</v>
      </c>
      <c r="B41" s="103" t="s">
        <v>245</v>
      </c>
      <c r="C41" s="103"/>
      <c r="D41" s="103"/>
      <c r="E41" s="103"/>
      <c r="F41" s="104">
        <v>4801.82</v>
      </c>
      <c r="G41" s="104"/>
    </row>
    <row r="42" spans="1:10" ht="13.5" customHeight="1" x14ac:dyDescent="0.25">
      <c r="A42" s="9" t="s">
        <v>18</v>
      </c>
      <c r="B42" s="103" t="s">
        <v>242</v>
      </c>
      <c r="C42" s="103"/>
      <c r="D42" s="103"/>
      <c r="E42" s="103"/>
      <c r="F42" s="104">
        <v>1030</v>
      </c>
      <c r="G42" s="104"/>
    </row>
    <row r="43" spans="1:10" ht="13.5" customHeight="1" x14ac:dyDescent="0.25">
      <c r="A43" s="9" t="s">
        <v>20</v>
      </c>
      <c r="B43" s="103" t="s">
        <v>281</v>
      </c>
      <c r="C43" s="103"/>
      <c r="D43" s="103"/>
      <c r="E43" s="103"/>
      <c r="F43" s="104">
        <v>34100.300000000003</v>
      </c>
      <c r="G43" s="104"/>
    </row>
    <row r="44" spans="1:10" ht="6.75" customHeight="1" x14ac:dyDescent="0.25">
      <c r="B44" s="14"/>
      <c r="C44" s="14"/>
      <c r="D44" s="14"/>
      <c r="E44" s="14"/>
    </row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ht="13.5" customHeight="1" x14ac:dyDescent="0.25">
      <c r="A47" s="3" t="s">
        <v>50</v>
      </c>
    </row>
    <row r="48" spans="1:10" s="3" customFormat="1" ht="11.25" customHeigh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B39:E39"/>
    <mergeCell ref="F39:G39"/>
    <mergeCell ref="A13:C13"/>
    <mergeCell ref="A1:I1"/>
    <mergeCell ref="A2:I2"/>
    <mergeCell ref="A5:I5"/>
    <mergeCell ref="A10:I10"/>
    <mergeCell ref="A34:C34"/>
    <mergeCell ref="A11:I11"/>
    <mergeCell ref="A12:I12"/>
    <mergeCell ref="A37:I37"/>
    <mergeCell ref="A3:K3"/>
    <mergeCell ref="B43:E43"/>
    <mergeCell ref="F43:G43"/>
    <mergeCell ref="B40:E40"/>
    <mergeCell ref="F40:G40"/>
    <mergeCell ref="B41:E41"/>
    <mergeCell ref="F41:G41"/>
    <mergeCell ref="B42:E42"/>
    <mergeCell ref="F42:G42"/>
  </mergeCells>
  <pageMargins left="0" right="0" top="0" bottom="0" header="0.31496062992125984" footer="0.31496062992125984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5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4.28515625" style="1" customWidth="1"/>
    <col min="3" max="3" width="10.7109375" style="1" customWidth="1"/>
    <col min="4" max="4" width="13.7109375" style="1" customWidth="1"/>
    <col min="5" max="5" width="12.7109375" style="1" customWidth="1"/>
    <col min="6" max="6" width="11.85546875" style="1" customWidth="1"/>
    <col min="7" max="7" width="12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4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5.2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7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118</v>
      </c>
    </row>
    <row r="8" spans="1:11" s="3" customFormat="1" x14ac:dyDescent="0.25">
      <c r="A8" s="3" t="s">
        <v>3</v>
      </c>
      <c r="F8" s="4" t="s">
        <v>119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7658.78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-22551.33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121877.07</v>
      </c>
      <c r="E18" s="10">
        <v>121336.15</v>
      </c>
      <c r="F18" s="10">
        <f>D18</f>
        <v>121877.07</v>
      </c>
      <c r="G18" s="11">
        <f t="shared" ref="G18:G27" si="0">E18-D18</f>
        <v>-540.92000000001281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46255.706881889768</v>
      </c>
      <c r="E19" s="10">
        <f>E18*I19</f>
        <v>46050.412834645671</v>
      </c>
      <c r="F19" s="10">
        <f t="shared" ref="F19:F22" si="1">D19</f>
        <v>46255.706881889768</v>
      </c>
      <c r="G19" s="11">
        <f t="shared" si="0"/>
        <v>-205.29404724409687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23031.887244094491</v>
      </c>
      <c r="E20" s="10">
        <f>E18*I20</f>
        <v>22929.666141732283</v>
      </c>
      <c r="F20" s="10">
        <f t="shared" si="1"/>
        <v>23031.887244094491</v>
      </c>
      <c r="G20" s="11">
        <f t="shared" si="0"/>
        <v>-102.2211023622076</v>
      </c>
      <c r="H20" s="17">
        <v>1.2</v>
      </c>
      <c r="I20" s="17">
        <f>H20/H18</f>
        <v>0.1889763779527559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21304.495700787404</v>
      </c>
      <c r="E21" s="10">
        <f>E18*I21</f>
        <v>21209.941181102364</v>
      </c>
      <c r="F21" s="10">
        <f t="shared" si="1"/>
        <v>21304.495700787404</v>
      </c>
      <c r="G21" s="11">
        <f t="shared" si="0"/>
        <v>-94.55451968503985</v>
      </c>
      <c r="H21" s="17">
        <v>1.1100000000000001</v>
      </c>
      <c r="I21" s="17">
        <f>H21/H18</f>
        <v>0.17480314960629922</v>
      </c>
    </row>
    <row r="22" spans="1:9" s="3" customFormat="1" ht="15.75" customHeight="1" x14ac:dyDescent="0.25">
      <c r="A22" s="8" t="s">
        <v>22</v>
      </c>
      <c r="B22" s="9" t="s">
        <v>23</v>
      </c>
      <c r="C22" s="31">
        <v>1.63</v>
      </c>
      <c r="D22" s="10">
        <f>D18*I22</f>
        <v>31284.980173228349</v>
      </c>
      <c r="E22" s="10">
        <f>E18*I22</f>
        <v>31146.129842519684</v>
      </c>
      <c r="F22" s="10">
        <f t="shared" si="1"/>
        <v>31284.980173228349</v>
      </c>
      <c r="G22" s="11">
        <f t="shared" si="0"/>
        <v>-138.85033070866484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49902.06</v>
      </c>
      <c r="E24" s="11">
        <v>49678.6</v>
      </c>
      <c r="F24" s="11">
        <f>D24</f>
        <v>49902.06</v>
      </c>
      <c r="G24" s="11">
        <f t="shared" si="0"/>
        <v>-223.45999999999913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11">
        <v>28021.8</v>
      </c>
      <c r="E26" s="11">
        <v>27900.77</v>
      </c>
      <c r="F26" s="11">
        <f>F40</f>
        <v>47266.380000000005</v>
      </c>
      <c r="G26" s="11">
        <f t="shared" si="0"/>
        <v>-121.02999999999884</v>
      </c>
    </row>
    <row r="27" spans="1:9" ht="29.25" customHeight="1" x14ac:dyDescent="0.25">
      <c r="A27" s="9" t="s">
        <v>33</v>
      </c>
      <c r="B27" s="9" t="s">
        <v>34</v>
      </c>
      <c r="C27" s="31">
        <v>2</v>
      </c>
      <c r="D27" s="9">
        <v>34200.6</v>
      </c>
      <c r="E27" s="9">
        <v>34348.120000000003</v>
      </c>
      <c r="F27" s="9">
        <v>0</v>
      </c>
      <c r="G27" s="9">
        <f t="shared" si="0"/>
        <v>147.52000000000407</v>
      </c>
    </row>
    <row r="28" spans="1:9" ht="15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666963.78</v>
      </c>
      <c r="E28" s="9">
        <f>SUM(E29:E32)</f>
        <v>654488.03</v>
      </c>
      <c r="F28" s="9">
        <f t="shared" ref="F28:G28" si="2">SUM(F29:F32)</f>
        <v>666959.53</v>
      </c>
      <c r="G28" s="9">
        <f t="shared" si="2"/>
        <v>-12475.749999999996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11687.88</v>
      </c>
      <c r="E29" s="9">
        <v>11611.22</v>
      </c>
      <c r="F29" s="9">
        <v>11683.63</v>
      </c>
      <c r="G29" s="9">
        <f>E29-D29</f>
        <v>-76.659999999999854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175701.6</v>
      </c>
      <c r="E30" s="9">
        <v>169860.31</v>
      </c>
      <c r="F30" s="9">
        <f>D30</f>
        <v>175701.6</v>
      </c>
      <c r="G30" s="9">
        <f>E30-D30</f>
        <v>-5841.2900000000081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479574.3</v>
      </c>
      <c r="E32" s="9">
        <v>473016.5</v>
      </c>
      <c r="F32" s="9">
        <f>D32</f>
        <v>479574.3</v>
      </c>
      <c r="G32" s="9">
        <f>E32-D32</f>
        <v>-6557.7999999999884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12836.28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11796.79</v>
      </c>
      <c r="H36" s="48"/>
      <c r="I36" s="48"/>
    </row>
    <row r="37" spans="1:10" ht="25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3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SUM(F41:L45)</f>
        <v>47266.380000000005</v>
      </c>
      <c r="G40" s="114"/>
    </row>
    <row r="41" spans="1:10" ht="13.5" customHeight="1" x14ac:dyDescent="0.25">
      <c r="A41" s="9" t="s">
        <v>16</v>
      </c>
      <c r="B41" s="103" t="s">
        <v>196</v>
      </c>
      <c r="C41" s="103"/>
      <c r="D41" s="103"/>
      <c r="E41" s="103"/>
      <c r="F41" s="104">
        <v>9576.8799999999992</v>
      </c>
      <c r="G41" s="104"/>
    </row>
    <row r="42" spans="1:10" ht="13.5" customHeight="1" x14ac:dyDescent="0.25">
      <c r="A42" s="9" t="s">
        <v>18</v>
      </c>
      <c r="B42" s="103" t="s">
        <v>214</v>
      </c>
      <c r="C42" s="103"/>
      <c r="D42" s="103"/>
      <c r="E42" s="103"/>
      <c r="F42" s="104">
        <v>11012.45</v>
      </c>
      <c r="G42" s="104"/>
    </row>
    <row r="43" spans="1:10" ht="13.5" customHeight="1" x14ac:dyDescent="0.25">
      <c r="A43" s="9" t="s">
        <v>20</v>
      </c>
      <c r="B43" s="103" t="s">
        <v>250</v>
      </c>
      <c r="C43" s="103"/>
      <c r="D43" s="103"/>
      <c r="E43" s="103"/>
      <c r="F43" s="104">
        <v>8287.07</v>
      </c>
      <c r="G43" s="104"/>
    </row>
    <row r="44" spans="1:10" s="57" customFormat="1" ht="13.5" customHeight="1" x14ac:dyDescent="0.25">
      <c r="A44" s="56" t="s">
        <v>22</v>
      </c>
      <c r="B44" s="111" t="s">
        <v>281</v>
      </c>
      <c r="C44" s="111"/>
      <c r="D44" s="111"/>
      <c r="E44" s="111"/>
      <c r="F44" s="116">
        <v>15121.4</v>
      </c>
      <c r="G44" s="116"/>
    </row>
    <row r="45" spans="1:10" s="57" customFormat="1" ht="13.5" customHeight="1" x14ac:dyDescent="0.25">
      <c r="A45" s="56" t="s">
        <v>142</v>
      </c>
      <c r="B45" s="111" t="s">
        <v>284</v>
      </c>
      <c r="C45" s="111"/>
      <c r="D45" s="111"/>
      <c r="E45" s="111"/>
      <c r="F45" s="116">
        <v>3268.58</v>
      </c>
      <c r="G45" s="116"/>
    </row>
    <row r="46" spans="1:10" ht="6.75" customHeight="1" x14ac:dyDescent="0.25">
      <c r="B46" s="14"/>
      <c r="C46" s="14"/>
      <c r="D46" s="14"/>
      <c r="E46" s="14"/>
    </row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ht="11.25" customHeigh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4">
    <mergeCell ref="B43:E43"/>
    <mergeCell ref="F43:G43"/>
    <mergeCell ref="B44:E44"/>
    <mergeCell ref="F44:G44"/>
    <mergeCell ref="B45:E45"/>
    <mergeCell ref="F45:G45"/>
    <mergeCell ref="A1:I1"/>
    <mergeCell ref="A2:I2"/>
    <mergeCell ref="A5:I5"/>
    <mergeCell ref="A10:I10"/>
    <mergeCell ref="A3:K3"/>
    <mergeCell ref="F40:G40"/>
    <mergeCell ref="B42:E42"/>
    <mergeCell ref="F42:G42"/>
    <mergeCell ref="A11:I11"/>
    <mergeCell ref="B41:E41"/>
    <mergeCell ref="F41:G41"/>
    <mergeCell ref="A12:I12"/>
    <mergeCell ref="A37:I37"/>
    <mergeCell ref="B39:E39"/>
    <mergeCell ref="F39:G39"/>
    <mergeCell ref="B40:E40"/>
    <mergeCell ref="A13:C13"/>
    <mergeCell ref="A34:C34"/>
  </mergeCells>
  <pageMargins left="0" right="0" top="0" bottom="0" header="0.31496062992125984" footer="0.31496062992125984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6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3.7109375" style="1" customWidth="1"/>
    <col min="3" max="3" width="10.28515625" style="1" customWidth="1"/>
    <col min="4" max="4" width="11.85546875" style="1" customWidth="1"/>
    <col min="5" max="5" width="11.5703125" style="1" customWidth="1"/>
    <col min="6" max="6" width="12.5703125" style="1" customWidth="1"/>
    <col min="7" max="7" width="13.140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7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120</v>
      </c>
    </row>
    <row r="8" spans="1:11" s="3" customFormat="1" x14ac:dyDescent="0.25">
      <c r="A8" s="3" t="s">
        <v>3</v>
      </c>
      <c r="F8" s="4" t="s">
        <v>121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405884.42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6573.46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149482.56</v>
      </c>
      <c r="E18" s="10">
        <v>139725.79</v>
      </c>
      <c r="F18" s="10">
        <f>D18</f>
        <v>149482.56</v>
      </c>
      <c r="G18" s="11">
        <f t="shared" ref="G18:G27" si="0">E18-D18</f>
        <v>-9756.7699999999895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56732.751118110238</v>
      </c>
      <c r="E19" s="10">
        <f>E18*I19</f>
        <v>53029.788015748039</v>
      </c>
      <c r="F19" s="10">
        <f t="shared" ref="F19:F22" si="1">D19</f>
        <v>56732.751118110238</v>
      </c>
      <c r="G19" s="11">
        <f t="shared" si="0"/>
        <v>-3702.9631023621987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28248.672755905511</v>
      </c>
      <c r="E20" s="10">
        <f>E18*I20</f>
        <v>26404.873700787404</v>
      </c>
      <c r="F20" s="10">
        <f t="shared" si="1"/>
        <v>28248.672755905511</v>
      </c>
      <c r="G20" s="11">
        <f t="shared" si="0"/>
        <v>-1843.7990551181065</v>
      </c>
      <c r="H20" s="17">
        <v>1.2</v>
      </c>
      <c r="I20" s="17">
        <f>H20/H18</f>
        <v>0.1889763779527559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26130.0222992126</v>
      </c>
      <c r="E21" s="10">
        <f>E18*I21</f>
        <v>24424.508173228351</v>
      </c>
      <c r="F21" s="10">
        <f t="shared" si="1"/>
        <v>26130.0222992126</v>
      </c>
      <c r="G21" s="11">
        <f t="shared" si="0"/>
        <v>-1705.5141259842494</v>
      </c>
      <c r="H21" s="17">
        <v>1.1100000000000001</v>
      </c>
      <c r="I21" s="17">
        <f>H21/H18</f>
        <v>0.17480314960629922</v>
      </c>
    </row>
    <row r="22" spans="1:9" s="3" customFormat="1" ht="15.75" customHeight="1" x14ac:dyDescent="0.25">
      <c r="A22" s="8" t="s">
        <v>22</v>
      </c>
      <c r="B22" s="9" t="s">
        <v>23</v>
      </c>
      <c r="C22" s="31">
        <v>1.63</v>
      </c>
      <c r="D22" s="10">
        <f>D18*I22</f>
        <v>38371.113826771652</v>
      </c>
      <c r="E22" s="10">
        <f>E18*I22</f>
        <v>35866.620110236225</v>
      </c>
      <c r="F22" s="10">
        <f t="shared" si="1"/>
        <v>38371.113826771652</v>
      </c>
      <c r="G22" s="11">
        <f t="shared" si="0"/>
        <v>-2504.4937165354277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61205.04</v>
      </c>
      <c r="E24" s="11">
        <v>57230.42</v>
      </c>
      <c r="F24" s="11">
        <f>D24</f>
        <v>61205.04</v>
      </c>
      <c r="G24" s="11">
        <f t="shared" si="0"/>
        <v>-3974.6200000000026</v>
      </c>
    </row>
    <row r="25" spans="1:9" ht="16.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11">
        <v>34369.199999999997</v>
      </c>
      <c r="E26" s="11">
        <v>34085.769999999997</v>
      </c>
      <c r="F26" s="11">
        <f>F40</f>
        <v>62556.79</v>
      </c>
      <c r="G26" s="11">
        <f t="shared" si="0"/>
        <v>-283.43000000000029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734.68</v>
      </c>
      <c r="F27" s="9">
        <v>0</v>
      </c>
      <c r="G27" s="9">
        <f t="shared" si="0"/>
        <v>734.68</v>
      </c>
    </row>
    <row r="28" spans="1:9" ht="16.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789721.74</v>
      </c>
      <c r="E28" s="9">
        <f>SUM(E29:E32)</f>
        <v>725532.55999999994</v>
      </c>
      <c r="F28" s="9">
        <f t="shared" ref="F28:G28" si="2">SUM(F29:F32)</f>
        <v>789724.84000000008</v>
      </c>
      <c r="G28" s="9">
        <f t="shared" si="2"/>
        <v>-64189.180000000095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17563.02</v>
      </c>
      <c r="E29" s="9">
        <v>16101.97</v>
      </c>
      <c r="F29" s="9">
        <v>17566.12</v>
      </c>
      <c r="G29" s="9">
        <f>E29-D29</f>
        <v>-1461.0500000000011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183937.66</v>
      </c>
      <c r="E30" s="9">
        <v>178462.64</v>
      </c>
      <c r="F30" s="9">
        <f>D30</f>
        <v>183937.66</v>
      </c>
      <c r="G30" s="9">
        <f>E30-D30</f>
        <v>-5475.0199999999895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588221.06000000006</v>
      </c>
      <c r="E32" s="9">
        <v>530967.94999999995</v>
      </c>
      <c r="F32" s="9">
        <f>D32</f>
        <v>588221.06000000006</v>
      </c>
      <c r="G32" s="9">
        <f>E32-D32</f>
        <v>-57253.110000000102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441687.56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7308.14</v>
      </c>
      <c r="H36" s="48"/>
      <c r="I36" s="48"/>
    </row>
    <row r="37" spans="1:10" ht="24.7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SUM(F41:L44)</f>
        <v>62556.79</v>
      </c>
      <c r="G40" s="114"/>
    </row>
    <row r="41" spans="1:10" ht="13.5" customHeight="1" x14ac:dyDescent="0.25">
      <c r="A41" s="9" t="s">
        <v>16</v>
      </c>
      <c r="B41" s="103" t="s">
        <v>251</v>
      </c>
      <c r="C41" s="103"/>
      <c r="D41" s="103"/>
      <c r="E41" s="103"/>
      <c r="F41" s="104">
        <v>23873.439999999999</v>
      </c>
      <c r="G41" s="104"/>
    </row>
    <row r="42" spans="1:10" ht="13.5" customHeight="1" x14ac:dyDescent="0.25">
      <c r="A42" s="9" t="s">
        <v>18</v>
      </c>
      <c r="B42" s="103" t="s">
        <v>209</v>
      </c>
      <c r="C42" s="103"/>
      <c r="D42" s="103"/>
      <c r="E42" s="103"/>
      <c r="F42" s="104">
        <v>7800</v>
      </c>
      <c r="G42" s="104"/>
    </row>
    <row r="43" spans="1:10" ht="13.5" customHeight="1" x14ac:dyDescent="0.25">
      <c r="A43" s="9" t="s">
        <v>20</v>
      </c>
      <c r="B43" s="103" t="s">
        <v>252</v>
      </c>
      <c r="C43" s="103"/>
      <c r="D43" s="103"/>
      <c r="E43" s="103"/>
      <c r="F43" s="104">
        <v>14218.95</v>
      </c>
      <c r="G43" s="104"/>
    </row>
    <row r="44" spans="1:10" ht="13.5" customHeight="1" x14ac:dyDescent="0.25">
      <c r="A44" s="9" t="s">
        <v>24</v>
      </c>
      <c r="B44" s="103" t="s">
        <v>281</v>
      </c>
      <c r="C44" s="103"/>
      <c r="D44" s="103"/>
      <c r="E44" s="103"/>
      <c r="F44" s="104">
        <v>16664.400000000001</v>
      </c>
      <c r="G44" s="104"/>
    </row>
    <row r="45" spans="1:10" s="3" customFormat="1" ht="7.5" customHeigh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ht="12" customHeigh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B44:E44"/>
    <mergeCell ref="A1:I1"/>
    <mergeCell ref="A2:I2"/>
    <mergeCell ref="A5:I5"/>
    <mergeCell ref="A10:I10"/>
    <mergeCell ref="A3:K3"/>
    <mergeCell ref="F44:G44"/>
    <mergeCell ref="B42:E42"/>
    <mergeCell ref="F42:G42"/>
    <mergeCell ref="B43:E43"/>
    <mergeCell ref="F43:G43"/>
    <mergeCell ref="A11:I11"/>
    <mergeCell ref="B41:E41"/>
    <mergeCell ref="F41:G41"/>
    <mergeCell ref="A12:I12"/>
    <mergeCell ref="A37:I37"/>
    <mergeCell ref="B39:E39"/>
    <mergeCell ref="F39:G39"/>
    <mergeCell ref="B40:E40"/>
    <mergeCell ref="F40:G40"/>
    <mergeCell ref="A13:C13"/>
    <mergeCell ref="A34:C34"/>
  </mergeCells>
  <pageMargins left="0" right="0" top="0" bottom="0" header="0.31496062992125984" footer="0.31496062992125984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workbookViewId="0">
      <selection activeCell="M47" sqref="M47"/>
    </sheetView>
  </sheetViews>
  <sheetFormatPr defaultRowHeight="12.75" outlineLevelCol="1" x14ac:dyDescent="0.2"/>
  <cols>
    <col min="1" max="1" width="3.5703125" style="25" customWidth="1"/>
    <col min="2" max="2" width="24.85546875" style="25" customWidth="1"/>
    <col min="3" max="3" width="8" style="25" customWidth="1"/>
    <col min="4" max="4" width="10.140625" style="25" customWidth="1"/>
    <col min="5" max="5" width="10.85546875" style="25" customWidth="1"/>
    <col min="6" max="6" width="10.5703125" style="25" customWidth="1"/>
    <col min="7" max="7" width="11.28515625" style="25" customWidth="1"/>
    <col min="8" max="8" width="10.140625" style="25" customWidth="1"/>
    <col min="9" max="9" width="10.42578125" style="25" customWidth="1"/>
    <col min="10" max="11" width="9.140625" style="25" hidden="1" customWidth="1" outlineLevel="1"/>
    <col min="12" max="12" width="9.140625" style="25" customWidth="1" collapsed="1"/>
    <col min="13" max="16384" width="9.140625" style="25"/>
  </cols>
  <sheetData>
    <row r="1" spans="1:9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">
      <c r="A3" s="100" t="s">
        <v>132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x14ac:dyDescent="0.2">
      <c r="A5" s="91" t="s">
        <v>1</v>
      </c>
      <c r="B5" s="100"/>
      <c r="C5" s="100"/>
      <c r="D5" s="100"/>
      <c r="E5" s="100"/>
      <c r="F5" s="100"/>
      <c r="G5" s="100"/>
      <c r="H5" s="100"/>
      <c r="I5" s="100"/>
    </row>
    <row r="7" spans="1:9" s="27" customFormat="1" x14ac:dyDescent="0.2">
      <c r="A7" s="27" t="s">
        <v>2</v>
      </c>
      <c r="F7" s="28" t="s">
        <v>53</v>
      </c>
    </row>
    <row r="8" spans="1:9" s="27" customFormat="1" x14ac:dyDescent="0.2">
      <c r="A8" s="27" t="s">
        <v>3</v>
      </c>
      <c r="F8" s="28" t="s">
        <v>54</v>
      </c>
    </row>
    <row r="9" spans="1:9" s="27" customFormat="1" x14ac:dyDescent="0.2">
      <c r="A9" s="27" t="s">
        <v>4</v>
      </c>
    </row>
    <row r="10" spans="1:9" s="27" customFormat="1" x14ac:dyDescent="0.2">
      <c r="A10" s="27" t="s">
        <v>5</v>
      </c>
      <c r="F10" s="28" t="s">
        <v>6</v>
      </c>
    </row>
    <row r="11" spans="1:9" s="27" customFormat="1" x14ac:dyDescent="0.2">
      <c r="A11" s="27" t="s">
        <v>7</v>
      </c>
      <c r="F11" s="28" t="s">
        <v>6</v>
      </c>
    </row>
    <row r="12" spans="1:9" s="27" customFormat="1" x14ac:dyDescent="0.2"/>
    <row r="13" spans="1:9" s="27" customFormat="1" x14ac:dyDescent="0.2">
      <c r="A13" s="90" t="s">
        <v>8</v>
      </c>
      <c r="B13" s="90"/>
      <c r="C13" s="90"/>
      <c r="D13" s="90"/>
      <c r="E13" s="90"/>
      <c r="F13" s="90"/>
      <c r="G13" s="90"/>
      <c r="H13" s="90"/>
      <c r="I13" s="90"/>
    </row>
    <row r="14" spans="1:9" s="27" customFormat="1" x14ac:dyDescent="0.2">
      <c r="A14" s="90" t="s">
        <v>9</v>
      </c>
      <c r="B14" s="90"/>
      <c r="C14" s="90"/>
      <c r="D14" s="90"/>
      <c r="E14" s="90"/>
      <c r="F14" s="90"/>
      <c r="G14" s="90"/>
      <c r="H14" s="90"/>
      <c r="I14" s="90"/>
    </row>
    <row r="15" spans="1:9" s="27" customFormat="1" x14ac:dyDescent="0.2">
      <c r="A15" s="90" t="s">
        <v>10</v>
      </c>
      <c r="B15" s="90"/>
      <c r="C15" s="90"/>
      <c r="D15" s="90"/>
      <c r="E15" s="90"/>
      <c r="F15" s="90"/>
      <c r="G15" s="90"/>
      <c r="H15" s="90"/>
      <c r="I15" s="90"/>
    </row>
    <row r="16" spans="1:9" s="27" customFormat="1" x14ac:dyDescent="0.2"/>
    <row r="17" spans="1:11" s="20" customFormat="1" ht="51" x14ac:dyDescent="0.25">
      <c r="A17" s="6" t="s">
        <v>11</v>
      </c>
      <c r="B17" s="6" t="s">
        <v>12</v>
      </c>
      <c r="C17" s="6" t="s">
        <v>127</v>
      </c>
      <c r="D17" s="6" t="s">
        <v>13</v>
      </c>
      <c r="E17" s="6" t="s">
        <v>122</v>
      </c>
      <c r="F17" s="6" t="s">
        <v>123</v>
      </c>
      <c r="G17" s="19" t="s">
        <v>124</v>
      </c>
      <c r="H17" s="6" t="s">
        <v>125</v>
      </c>
      <c r="I17" s="6" t="s">
        <v>138</v>
      </c>
    </row>
    <row r="18" spans="1:11" s="27" customFormat="1" ht="25.5" x14ac:dyDescent="0.2">
      <c r="A18" s="29" t="s">
        <v>14</v>
      </c>
      <c r="B18" s="30" t="s">
        <v>15</v>
      </c>
      <c r="C18" s="31">
        <v>6.75</v>
      </c>
      <c r="D18" s="29">
        <v>-25096.32</v>
      </c>
      <c r="E18" s="29">
        <v>174103.45</v>
      </c>
      <c r="F18" s="32">
        <v>169317.59</v>
      </c>
      <c r="G18" s="32">
        <f>E18</f>
        <v>174103.45</v>
      </c>
      <c r="H18" s="33">
        <f t="shared" ref="H18:H33" si="0">D18+F18-G18</f>
        <v>-29882.180000000022</v>
      </c>
      <c r="I18" s="33">
        <f t="shared" ref="I18:I33" si="1">F18-E18</f>
        <v>-4785.8600000000151</v>
      </c>
      <c r="J18" s="34">
        <v>6.75</v>
      </c>
      <c r="K18" s="34"/>
    </row>
    <row r="19" spans="1:11" s="27" customFormat="1" ht="25.5" x14ac:dyDescent="0.2">
      <c r="A19" s="29" t="s">
        <v>16</v>
      </c>
      <c r="B19" s="30" t="s">
        <v>17</v>
      </c>
      <c r="C19" s="31">
        <v>2.41</v>
      </c>
      <c r="D19" s="32">
        <v>-8687.19</v>
      </c>
      <c r="E19" s="32">
        <f>E18*K19</f>
        <v>62161.379925925932</v>
      </c>
      <c r="F19" s="32">
        <f>F18*K19</f>
        <v>60452.650651851851</v>
      </c>
      <c r="G19" s="32">
        <f t="shared" ref="G19:G22" si="2">E19</f>
        <v>62161.379925925932</v>
      </c>
      <c r="H19" s="33">
        <f t="shared" si="0"/>
        <v>-10395.919274074084</v>
      </c>
      <c r="I19" s="33">
        <f t="shared" si="1"/>
        <v>-1708.7292740740813</v>
      </c>
      <c r="J19" s="34">
        <v>2.41</v>
      </c>
      <c r="K19" s="34">
        <f>J19/J18</f>
        <v>0.35703703703703704</v>
      </c>
    </row>
    <row r="20" spans="1:11" s="27" customFormat="1" ht="25.5" x14ac:dyDescent="0.2">
      <c r="A20" s="29" t="s">
        <v>18</v>
      </c>
      <c r="B20" s="30" t="s">
        <v>19</v>
      </c>
      <c r="C20" s="31">
        <v>1.2</v>
      </c>
      <c r="D20" s="32">
        <v>-4918.1400000000003</v>
      </c>
      <c r="E20" s="32">
        <f>E18*K20</f>
        <v>30951.724444444448</v>
      </c>
      <c r="F20" s="32">
        <f>F18*K20</f>
        <v>30100.90488888889</v>
      </c>
      <c r="G20" s="32">
        <f t="shared" si="2"/>
        <v>30951.724444444448</v>
      </c>
      <c r="H20" s="33">
        <f t="shared" si="0"/>
        <v>-5768.959555555557</v>
      </c>
      <c r="I20" s="33">
        <f t="shared" si="1"/>
        <v>-850.8195555555576</v>
      </c>
      <c r="J20" s="34">
        <v>1.2</v>
      </c>
      <c r="K20" s="34">
        <f>J20/J18</f>
        <v>0.17777777777777778</v>
      </c>
    </row>
    <row r="21" spans="1:11" s="27" customFormat="1" ht="25.5" x14ac:dyDescent="0.2">
      <c r="A21" s="29" t="s">
        <v>20</v>
      </c>
      <c r="B21" s="30" t="s">
        <v>21</v>
      </c>
      <c r="C21" s="31">
        <v>1.51</v>
      </c>
      <c r="D21" s="32">
        <v>-6113.21</v>
      </c>
      <c r="E21" s="32">
        <f>E18*K21</f>
        <v>38947.586592592597</v>
      </c>
      <c r="F21" s="32">
        <f>F18*K21</f>
        <v>37876.971985185184</v>
      </c>
      <c r="G21" s="32">
        <f t="shared" si="2"/>
        <v>38947.586592592597</v>
      </c>
      <c r="H21" s="33">
        <f t="shared" si="0"/>
        <v>-7183.8246074074123</v>
      </c>
      <c r="I21" s="33">
        <f t="shared" si="1"/>
        <v>-1070.6146074074131</v>
      </c>
      <c r="J21" s="34">
        <v>1.51</v>
      </c>
      <c r="K21" s="34">
        <f>J21/J18</f>
        <v>0.22370370370370371</v>
      </c>
    </row>
    <row r="22" spans="1:11" s="27" customFormat="1" ht="25.5" x14ac:dyDescent="0.2">
      <c r="A22" s="29" t="s">
        <v>22</v>
      </c>
      <c r="B22" s="30" t="s">
        <v>23</v>
      </c>
      <c r="C22" s="31">
        <v>1.63</v>
      </c>
      <c r="D22" s="32">
        <v>-5377.78</v>
      </c>
      <c r="E22" s="32">
        <f>E18*K22</f>
        <v>42042.759037037038</v>
      </c>
      <c r="F22" s="32">
        <f>F18*K22</f>
        <v>40887.062474074068</v>
      </c>
      <c r="G22" s="32">
        <f t="shared" si="2"/>
        <v>42042.759037037038</v>
      </c>
      <c r="H22" s="33">
        <f t="shared" si="0"/>
        <v>-6533.4765629629692</v>
      </c>
      <c r="I22" s="33">
        <f t="shared" si="1"/>
        <v>-1155.6965629629703</v>
      </c>
      <c r="J22" s="34">
        <v>1.63</v>
      </c>
      <c r="K22" s="34">
        <f>J22/J18</f>
        <v>0.24148148148148146</v>
      </c>
    </row>
    <row r="23" spans="1:11" x14ac:dyDescent="0.2">
      <c r="A23" s="30" t="s">
        <v>25</v>
      </c>
      <c r="B23" s="30" t="s">
        <v>26</v>
      </c>
      <c r="C23" s="31">
        <v>3.15</v>
      </c>
      <c r="D23" s="30">
        <v>0</v>
      </c>
      <c r="E23" s="30">
        <v>0</v>
      </c>
      <c r="F23" s="33">
        <v>0</v>
      </c>
      <c r="G23" s="33">
        <v>0</v>
      </c>
      <c r="H23" s="33">
        <f t="shared" si="0"/>
        <v>0</v>
      </c>
      <c r="I23" s="33">
        <f t="shared" si="1"/>
        <v>0</v>
      </c>
    </row>
    <row r="24" spans="1:11" x14ac:dyDescent="0.2">
      <c r="A24" s="30" t="s">
        <v>27</v>
      </c>
      <c r="B24" s="30" t="s">
        <v>28</v>
      </c>
      <c r="C24" s="18">
        <v>2.6</v>
      </c>
      <c r="D24" s="30">
        <v>-6439.37</v>
      </c>
      <c r="E24" s="30">
        <v>59389.919999999998</v>
      </c>
      <c r="F24" s="33">
        <v>57568.62</v>
      </c>
      <c r="G24" s="33">
        <f>E24</f>
        <v>59389.919999999998</v>
      </c>
      <c r="H24" s="33">
        <f t="shared" si="0"/>
        <v>-8260.6699999999983</v>
      </c>
      <c r="I24" s="33">
        <f t="shared" si="1"/>
        <v>-1821.2999999999956</v>
      </c>
    </row>
    <row r="25" spans="1:11" ht="12.75" customHeight="1" x14ac:dyDescent="0.2">
      <c r="A25" s="30" t="s">
        <v>29</v>
      </c>
      <c r="B25" s="30" t="s">
        <v>30</v>
      </c>
      <c r="C25" s="31">
        <v>0.81</v>
      </c>
      <c r="D25" s="30">
        <v>0</v>
      </c>
      <c r="E25" s="30">
        <v>0</v>
      </c>
      <c r="F25" s="30">
        <v>0</v>
      </c>
      <c r="G25" s="30">
        <v>0</v>
      </c>
      <c r="H25" s="30">
        <f t="shared" si="0"/>
        <v>0</v>
      </c>
      <c r="I25" s="30">
        <f t="shared" si="1"/>
        <v>0</v>
      </c>
    </row>
    <row r="26" spans="1:11" ht="25.5" x14ac:dyDescent="0.2">
      <c r="A26" s="30" t="s">
        <v>31</v>
      </c>
      <c r="B26" s="30" t="s">
        <v>32</v>
      </c>
      <c r="C26" s="31">
        <v>1.61</v>
      </c>
      <c r="D26" s="30">
        <v>-28369.61</v>
      </c>
      <c r="E26" s="30">
        <v>65703.009999999995</v>
      </c>
      <c r="F26" s="30">
        <v>65330.400000000001</v>
      </c>
      <c r="G26" s="30">
        <v>24581.67</v>
      </c>
      <c r="H26" s="30">
        <f>D26+F26-G26</f>
        <v>12379.120000000003</v>
      </c>
      <c r="I26" s="30">
        <f>F26-E26</f>
        <v>-372.60999999999331</v>
      </c>
    </row>
    <row r="27" spans="1:11" s="39" customFormat="1" x14ac:dyDescent="0.2">
      <c r="A27" s="132" t="s">
        <v>139</v>
      </c>
      <c r="B27" s="133"/>
      <c r="C27" s="37"/>
      <c r="D27" s="38">
        <f>D18+D23+D24+D25+D26</f>
        <v>-59905.3</v>
      </c>
      <c r="E27" s="38">
        <f t="shared" ref="E27:I27" si="3">E18+E23+E24+E25+E26</f>
        <v>299196.38</v>
      </c>
      <c r="F27" s="38">
        <f t="shared" si="3"/>
        <v>292216.61</v>
      </c>
      <c r="G27" s="38">
        <f t="shared" si="3"/>
        <v>258075.03999999998</v>
      </c>
      <c r="H27" s="38">
        <f t="shared" si="3"/>
        <v>-25763.730000000018</v>
      </c>
      <c r="I27" s="38">
        <f t="shared" si="3"/>
        <v>-6979.7700000000041</v>
      </c>
    </row>
    <row r="28" spans="1:11" ht="25.5" x14ac:dyDescent="0.2">
      <c r="A28" s="30" t="s">
        <v>33</v>
      </c>
      <c r="B28" s="30" t="s">
        <v>34</v>
      </c>
      <c r="C28" s="31">
        <v>0</v>
      </c>
      <c r="D28" s="30">
        <v>21203.4</v>
      </c>
      <c r="E28" s="30">
        <v>0</v>
      </c>
      <c r="F28" s="30">
        <v>42.57</v>
      </c>
      <c r="G28" s="30">
        <v>0</v>
      </c>
      <c r="H28" s="30">
        <f t="shared" si="0"/>
        <v>21245.97</v>
      </c>
      <c r="I28" s="30">
        <f t="shared" si="1"/>
        <v>42.57</v>
      </c>
    </row>
    <row r="29" spans="1:11" ht="25.5" x14ac:dyDescent="0.2">
      <c r="A29" s="30" t="s">
        <v>35</v>
      </c>
      <c r="B29" s="30" t="s">
        <v>36</v>
      </c>
      <c r="C29" s="31">
        <f>SUM(C30:C33)</f>
        <v>1680.9299999999998</v>
      </c>
      <c r="D29" s="30">
        <f>SUM(D30:D33)</f>
        <v>-101927.91</v>
      </c>
      <c r="E29" s="30">
        <f>SUM(E30:E33)</f>
        <v>1158486.7</v>
      </c>
      <c r="F29" s="30">
        <f>SUM(F30:F33)</f>
        <v>1093856.1200000001</v>
      </c>
      <c r="G29" s="30">
        <f t="shared" ref="G29:I29" si="4">SUM(G30:G33)</f>
        <v>1144236.6000000001</v>
      </c>
      <c r="H29" s="30">
        <f t="shared" si="4"/>
        <v>-152308.38999999996</v>
      </c>
      <c r="I29" s="30">
        <f t="shared" si="4"/>
        <v>-64630.579999999951</v>
      </c>
    </row>
    <row r="30" spans="1:11" x14ac:dyDescent="0.2">
      <c r="A30" s="30" t="s">
        <v>37</v>
      </c>
      <c r="B30" s="30" t="s">
        <v>130</v>
      </c>
      <c r="C30" s="18">
        <v>3.13</v>
      </c>
      <c r="D30" s="30">
        <v>-5404.73</v>
      </c>
      <c r="E30" s="30">
        <v>14250.1</v>
      </c>
      <c r="F30" s="30">
        <v>16846.060000000001</v>
      </c>
      <c r="G30" s="30"/>
      <c r="H30" s="30">
        <f t="shared" si="0"/>
        <v>11441.330000000002</v>
      </c>
      <c r="I30" s="30">
        <f t="shared" si="1"/>
        <v>2595.9600000000009</v>
      </c>
    </row>
    <row r="31" spans="1:11" x14ac:dyDescent="0.2">
      <c r="A31" s="30" t="s">
        <v>39</v>
      </c>
      <c r="B31" s="30" t="s">
        <v>38</v>
      </c>
      <c r="C31" s="18">
        <v>18.21</v>
      </c>
      <c r="D31" s="30">
        <v>-13533.66</v>
      </c>
      <c r="E31" s="30">
        <v>202200.89</v>
      </c>
      <c r="F31" s="30">
        <v>195379.97</v>
      </c>
      <c r="G31" s="30">
        <f>E31</f>
        <v>202200.89</v>
      </c>
      <c r="H31" s="30">
        <f t="shared" si="0"/>
        <v>-20354.580000000016</v>
      </c>
      <c r="I31" s="30">
        <f t="shared" si="1"/>
        <v>-6820.9200000000128</v>
      </c>
    </row>
    <row r="32" spans="1:11" x14ac:dyDescent="0.2">
      <c r="A32" s="30" t="s">
        <v>42</v>
      </c>
      <c r="B32" s="30" t="s">
        <v>40</v>
      </c>
      <c r="C32" s="18">
        <v>115.3</v>
      </c>
      <c r="D32" s="30">
        <v>-22785.21</v>
      </c>
      <c r="E32" s="30">
        <v>350895.14</v>
      </c>
      <c r="F32" s="30">
        <v>322914.71000000002</v>
      </c>
      <c r="G32" s="30">
        <f>E32</f>
        <v>350895.14</v>
      </c>
      <c r="H32" s="30">
        <f t="shared" si="0"/>
        <v>-50765.640000000014</v>
      </c>
      <c r="I32" s="30">
        <f t="shared" si="1"/>
        <v>-27980.429999999993</v>
      </c>
    </row>
    <row r="33" spans="1:11" x14ac:dyDescent="0.2">
      <c r="A33" s="30" t="s">
        <v>41</v>
      </c>
      <c r="B33" s="30" t="s">
        <v>43</v>
      </c>
      <c r="C33" s="18">
        <v>1544.29</v>
      </c>
      <c r="D33" s="30">
        <v>-60204.31</v>
      </c>
      <c r="E33" s="30">
        <v>591140.56999999995</v>
      </c>
      <c r="F33" s="30">
        <v>558715.38</v>
      </c>
      <c r="G33" s="30">
        <f>E33</f>
        <v>591140.56999999995</v>
      </c>
      <c r="H33" s="30">
        <f t="shared" si="0"/>
        <v>-92629.499999999942</v>
      </c>
      <c r="I33" s="30">
        <f t="shared" si="1"/>
        <v>-32425.189999999944</v>
      </c>
    </row>
    <row r="34" spans="1:11" s="22" customFormat="1" ht="15" customHeight="1" x14ac:dyDescent="0.25">
      <c r="A34" s="127" t="s">
        <v>131</v>
      </c>
      <c r="B34" s="128"/>
      <c r="C34" s="129"/>
      <c r="D34" s="21">
        <f t="shared" ref="D34:F34" si="5">D18+D23+D24+D25+D29</f>
        <v>-133463.6</v>
      </c>
      <c r="E34" s="21">
        <f t="shared" si="5"/>
        <v>1391980.0699999998</v>
      </c>
      <c r="F34" s="21">
        <f t="shared" si="5"/>
        <v>1320742.33</v>
      </c>
      <c r="G34" s="21">
        <f>G18+G23+G24+G25+G29</f>
        <v>1377729.9700000002</v>
      </c>
      <c r="H34" s="21">
        <f>H18+H23+H24+H25+H29</f>
        <v>-190451.24</v>
      </c>
      <c r="I34" s="21">
        <f t="shared" ref="I34:K34" si="6">I18+I23+I24+I25+I29</f>
        <v>-71237.739999999962</v>
      </c>
      <c r="J34" s="21">
        <f t="shared" si="6"/>
        <v>6.75</v>
      </c>
      <c r="K34" s="21">
        <f t="shared" si="6"/>
        <v>0</v>
      </c>
    </row>
    <row r="35" spans="1:11" s="22" customFormat="1" ht="11.25" customHeight="1" x14ac:dyDescent="0.2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4"/>
    </row>
    <row r="36" spans="1:11" ht="23.25" customHeight="1" x14ac:dyDescent="0.2">
      <c r="A36" s="91" t="s">
        <v>44</v>
      </c>
      <c r="B36" s="91"/>
      <c r="C36" s="91"/>
      <c r="D36" s="91"/>
      <c r="E36" s="91"/>
      <c r="F36" s="91"/>
      <c r="G36" s="91"/>
      <c r="H36" s="91"/>
      <c r="I36" s="91"/>
    </row>
    <row r="38" spans="1:11" s="20" customFormat="1" ht="28.5" customHeight="1" x14ac:dyDescent="0.2">
      <c r="A38" s="6" t="s">
        <v>11</v>
      </c>
      <c r="B38" s="92" t="s">
        <v>45</v>
      </c>
      <c r="C38" s="93"/>
      <c r="D38" s="93"/>
      <c r="E38" s="94"/>
      <c r="F38" s="92" t="s">
        <v>46</v>
      </c>
      <c r="G38" s="130"/>
    </row>
    <row r="39" spans="1:11" s="22" customFormat="1" ht="13.5" x14ac:dyDescent="0.25">
      <c r="A39" s="35" t="s">
        <v>47</v>
      </c>
      <c r="B39" s="134" t="s">
        <v>48</v>
      </c>
      <c r="C39" s="135"/>
      <c r="D39" s="135"/>
      <c r="E39" s="136"/>
      <c r="F39" s="137">
        <f>SUM(F40:G43)</f>
        <v>24581.67</v>
      </c>
      <c r="G39" s="130"/>
    </row>
    <row r="40" spans="1:11" ht="15.75" customHeight="1" x14ac:dyDescent="0.2">
      <c r="A40" s="30" t="s">
        <v>16</v>
      </c>
      <c r="B40" s="87" t="s">
        <v>135</v>
      </c>
      <c r="C40" s="88"/>
      <c r="D40" s="88"/>
      <c r="E40" s="89"/>
      <c r="F40" s="131">
        <v>1007.78</v>
      </c>
      <c r="G40" s="131"/>
    </row>
    <row r="41" spans="1:11" ht="15.75" customHeight="1" x14ac:dyDescent="0.2">
      <c r="A41" s="30" t="s">
        <v>18</v>
      </c>
      <c r="B41" s="87" t="s">
        <v>134</v>
      </c>
      <c r="C41" s="88"/>
      <c r="D41" s="88"/>
      <c r="E41" s="89"/>
      <c r="F41" s="131">
        <v>10480.41</v>
      </c>
      <c r="G41" s="131"/>
    </row>
    <row r="42" spans="1:11" ht="15.75" customHeight="1" x14ac:dyDescent="0.2">
      <c r="A42" s="30" t="s">
        <v>20</v>
      </c>
      <c r="B42" s="87" t="s">
        <v>136</v>
      </c>
      <c r="C42" s="88"/>
      <c r="D42" s="88"/>
      <c r="E42" s="89"/>
      <c r="F42" s="131">
        <v>3847.63</v>
      </c>
      <c r="G42" s="131"/>
    </row>
    <row r="43" spans="1:11" ht="15.75" customHeight="1" x14ac:dyDescent="0.2">
      <c r="A43" s="30" t="s">
        <v>22</v>
      </c>
      <c r="B43" s="87" t="s">
        <v>137</v>
      </c>
      <c r="C43" s="88"/>
      <c r="D43" s="88"/>
      <c r="E43" s="89"/>
      <c r="F43" s="131">
        <v>9245.85</v>
      </c>
      <c r="G43" s="131"/>
    </row>
    <row r="44" spans="1:11" x14ac:dyDescent="0.2">
      <c r="B44" s="14"/>
      <c r="C44" s="14"/>
      <c r="D44" s="14"/>
      <c r="E44" s="14"/>
    </row>
    <row r="45" spans="1:11" s="27" customFormat="1" x14ac:dyDescent="0.2"/>
    <row r="46" spans="1:11" s="27" customFormat="1" x14ac:dyDescent="0.2">
      <c r="A46" s="27" t="s">
        <v>55</v>
      </c>
      <c r="F46" s="27" t="s">
        <v>49</v>
      </c>
      <c r="H46" s="27" t="s">
        <v>126</v>
      </c>
    </row>
    <row r="47" spans="1:11" s="27" customFormat="1" x14ac:dyDescent="0.2"/>
    <row r="48" spans="1:11" s="27" customFormat="1" x14ac:dyDescent="0.2">
      <c r="F48" s="28" t="s">
        <v>133</v>
      </c>
    </row>
    <row r="49" spans="1:8" s="27" customFormat="1" x14ac:dyDescent="0.2"/>
    <row r="50" spans="1:8" s="27" customFormat="1" x14ac:dyDescent="0.2">
      <c r="A50" s="27" t="s">
        <v>50</v>
      </c>
    </row>
    <row r="51" spans="1:8" s="27" customFormat="1" x14ac:dyDescent="0.2">
      <c r="D51" s="36" t="s">
        <v>51</v>
      </c>
      <c r="F51" s="36"/>
      <c r="G51" s="36"/>
      <c r="H51" s="36"/>
    </row>
    <row r="52" spans="1:8" s="27" customFormat="1" x14ac:dyDescent="0.2"/>
    <row r="53" spans="1:8" s="27" customFormat="1" x14ac:dyDescent="0.2"/>
  </sheetData>
  <mergeCells count="22">
    <mergeCell ref="B43:E43"/>
    <mergeCell ref="F43:G43"/>
    <mergeCell ref="A27:B27"/>
    <mergeCell ref="B40:E40"/>
    <mergeCell ref="F40:G40"/>
    <mergeCell ref="B41:E41"/>
    <mergeCell ref="F41:G41"/>
    <mergeCell ref="B42:E42"/>
    <mergeCell ref="F42:G42"/>
    <mergeCell ref="B39:E39"/>
    <mergeCell ref="F39:G39"/>
    <mergeCell ref="A15:I15"/>
    <mergeCell ref="A34:C34"/>
    <mergeCell ref="A36:I36"/>
    <mergeCell ref="B38:E38"/>
    <mergeCell ref="F38:G38"/>
    <mergeCell ref="A14:I14"/>
    <mergeCell ref="A1:I1"/>
    <mergeCell ref="A2:I2"/>
    <mergeCell ref="A3:I3"/>
    <mergeCell ref="A5:I5"/>
    <mergeCell ref="A13:I13"/>
  </mergeCells>
  <pageMargins left="0" right="0" top="0" bottom="0" header="0.31496062992125984" footer="0.31496062992125984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3" workbookViewId="0">
      <selection activeCell="O40" sqref="O40"/>
    </sheetView>
  </sheetViews>
  <sheetFormatPr defaultRowHeight="12.75" outlineLevelCol="1" x14ac:dyDescent="0.2"/>
  <cols>
    <col min="1" max="1" width="3.85546875" style="25" customWidth="1"/>
    <col min="2" max="2" width="29.28515625" style="25" customWidth="1"/>
    <col min="3" max="3" width="11.42578125" style="25" customWidth="1"/>
    <col min="4" max="4" width="13.28515625" style="25" customWidth="1"/>
    <col min="5" max="5" width="14.5703125" style="25" customWidth="1"/>
    <col min="6" max="6" width="13.42578125" style="25" customWidth="1"/>
    <col min="7" max="7" width="14" style="25" customWidth="1"/>
    <col min="8" max="8" width="10.140625" style="25" hidden="1" customWidth="1" outlineLevel="1"/>
    <col min="9" max="9" width="10.42578125" style="25" hidden="1" customWidth="1" outlineLevel="1"/>
    <col min="10" max="11" width="9.140625" style="25" hidden="1" customWidth="1" outlineLevel="1"/>
    <col min="12" max="12" width="9.140625" style="25" customWidth="1" collapsed="1"/>
    <col min="13" max="16384" width="9.140625" style="25"/>
  </cols>
  <sheetData>
    <row r="1" spans="1:9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">
      <c r="A3" s="100" t="s">
        <v>132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26"/>
      <c r="B4" s="26"/>
      <c r="C4" s="26"/>
      <c r="D4" s="26"/>
      <c r="E4" s="26"/>
      <c r="F4" s="26"/>
      <c r="G4" s="26"/>
      <c r="H4" s="26"/>
      <c r="I4" s="26"/>
    </row>
    <row r="5" spans="1:9" x14ac:dyDescent="0.2">
      <c r="A5" s="91" t="s">
        <v>1</v>
      </c>
      <c r="B5" s="100"/>
      <c r="C5" s="100"/>
      <c r="D5" s="100"/>
      <c r="E5" s="100"/>
      <c r="F5" s="100"/>
      <c r="G5" s="100"/>
      <c r="H5" s="100"/>
      <c r="I5" s="100"/>
    </row>
    <row r="7" spans="1:9" s="27" customFormat="1" x14ac:dyDescent="0.2">
      <c r="A7" s="27" t="s">
        <v>2</v>
      </c>
      <c r="F7" s="28" t="s">
        <v>53</v>
      </c>
    </row>
    <row r="8" spans="1:9" s="27" customFormat="1" x14ac:dyDescent="0.2">
      <c r="A8" s="27" t="s">
        <v>3</v>
      </c>
      <c r="F8" s="28" t="s">
        <v>54</v>
      </c>
    </row>
    <row r="9" spans="1:9" s="27" customFormat="1" x14ac:dyDescent="0.2">
      <c r="A9" s="27" t="s">
        <v>4</v>
      </c>
    </row>
    <row r="10" spans="1:9" s="27" customFormat="1" x14ac:dyDescent="0.2">
      <c r="A10" s="27" t="s">
        <v>5</v>
      </c>
      <c r="F10" s="28" t="s">
        <v>6</v>
      </c>
    </row>
    <row r="11" spans="1:9" s="27" customFormat="1" x14ac:dyDescent="0.2">
      <c r="A11" s="27" t="s">
        <v>7</v>
      </c>
      <c r="F11" s="28" t="s">
        <v>6</v>
      </c>
    </row>
    <row r="12" spans="1:9" s="27" customFormat="1" x14ac:dyDescent="0.2"/>
    <row r="13" spans="1:9" s="27" customFormat="1" x14ac:dyDescent="0.2">
      <c r="A13" s="90" t="s">
        <v>8</v>
      </c>
      <c r="B13" s="90"/>
      <c r="C13" s="90"/>
      <c r="D13" s="90"/>
      <c r="E13" s="90"/>
      <c r="F13" s="90"/>
      <c r="G13" s="90"/>
      <c r="H13" s="90"/>
      <c r="I13" s="90"/>
    </row>
    <row r="14" spans="1:9" s="27" customFormat="1" x14ac:dyDescent="0.2">
      <c r="A14" s="90" t="s">
        <v>9</v>
      </c>
      <c r="B14" s="90"/>
      <c r="C14" s="90"/>
      <c r="D14" s="90"/>
      <c r="E14" s="90"/>
      <c r="F14" s="90"/>
      <c r="G14" s="90"/>
      <c r="H14" s="90"/>
      <c r="I14" s="90"/>
    </row>
    <row r="15" spans="1:9" s="27" customFormat="1" x14ac:dyDescent="0.2">
      <c r="A15" s="90" t="s">
        <v>10</v>
      </c>
      <c r="B15" s="90"/>
      <c r="C15" s="90"/>
      <c r="D15" s="90"/>
      <c r="E15" s="90"/>
      <c r="F15" s="90"/>
      <c r="G15" s="90"/>
      <c r="H15" s="90"/>
      <c r="I15" s="90"/>
    </row>
    <row r="16" spans="1:9" s="27" customFormat="1" x14ac:dyDescent="0.2"/>
    <row r="17" spans="1:9" s="20" customFormat="1" ht="51" x14ac:dyDescent="0.25">
      <c r="A17" s="6" t="s">
        <v>11</v>
      </c>
      <c r="B17" s="6" t="s">
        <v>12</v>
      </c>
      <c r="C17" s="6" t="s">
        <v>127</v>
      </c>
      <c r="D17" s="6" t="s">
        <v>122</v>
      </c>
      <c r="E17" s="6" t="s">
        <v>123</v>
      </c>
      <c r="F17" s="19" t="s">
        <v>124</v>
      </c>
      <c r="G17" s="6" t="s">
        <v>138</v>
      </c>
    </row>
    <row r="18" spans="1:9" s="27" customFormat="1" ht="25.5" x14ac:dyDescent="0.2">
      <c r="A18" s="29" t="s">
        <v>14</v>
      </c>
      <c r="B18" s="30" t="s">
        <v>15</v>
      </c>
      <c r="C18" s="31">
        <v>6.75</v>
      </c>
      <c r="D18" s="29">
        <v>174103.45</v>
      </c>
      <c r="E18" s="32">
        <v>169317.59</v>
      </c>
      <c r="F18" s="32">
        <f>D18</f>
        <v>174103.45</v>
      </c>
      <c r="G18" s="33">
        <f t="shared" ref="G18:G27" si="0">E18-D18</f>
        <v>-4785.8600000000151</v>
      </c>
      <c r="H18" s="34">
        <v>6.75</v>
      </c>
      <c r="I18" s="34"/>
    </row>
    <row r="19" spans="1:9" s="27" customFormat="1" ht="25.5" x14ac:dyDescent="0.2">
      <c r="A19" s="29" t="s">
        <v>16</v>
      </c>
      <c r="B19" s="30" t="s">
        <v>17</v>
      </c>
      <c r="C19" s="31">
        <v>2.41</v>
      </c>
      <c r="D19" s="32">
        <f>D18*I19</f>
        <v>62161.379925925932</v>
      </c>
      <c r="E19" s="32">
        <f>E18*I19</f>
        <v>60452.650651851851</v>
      </c>
      <c r="F19" s="32">
        <f t="shared" ref="F19:F22" si="1">D19</f>
        <v>62161.379925925932</v>
      </c>
      <c r="G19" s="33">
        <f t="shared" si="0"/>
        <v>-1708.7292740740813</v>
      </c>
      <c r="H19" s="34">
        <v>2.41</v>
      </c>
      <c r="I19" s="34">
        <f>H19/H18</f>
        <v>0.35703703703703704</v>
      </c>
    </row>
    <row r="20" spans="1:9" s="27" customFormat="1" ht="25.5" x14ac:dyDescent="0.2">
      <c r="A20" s="29" t="s">
        <v>18</v>
      </c>
      <c r="B20" s="30" t="s">
        <v>19</v>
      </c>
      <c r="C20" s="31">
        <v>1.2</v>
      </c>
      <c r="D20" s="32">
        <f>D18*I20</f>
        <v>30951.724444444448</v>
      </c>
      <c r="E20" s="32">
        <f>E18*I20</f>
        <v>30100.90488888889</v>
      </c>
      <c r="F20" s="32">
        <f t="shared" si="1"/>
        <v>30951.724444444448</v>
      </c>
      <c r="G20" s="33">
        <f t="shared" si="0"/>
        <v>-850.8195555555576</v>
      </c>
      <c r="H20" s="34">
        <v>1.2</v>
      </c>
      <c r="I20" s="34">
        <f>H20/H18</f>
        <v>0.17777777777777778</v>
      </c>
    </row>
    <row r="21" spans="1:9" s="27" customFormat="1" x14ac:dyDescent="0.2">
      <c r="A21" s="29" t="s">
        <v>20</v>
      </c>
      <c r="B21" s="30" t="s">
        <v>21</v>
      </c>
      <c r="C21" s="31">
        <v>1.51</v>
      </c>
      <c r="D21" s="32">
        <f>D18*I21</f>
        <v>38947.586592592597</v>
      </c>
      <c r="E21" s="32">
        <f>E18*I21</f>
        <v>37876.971985185184</v>
      </c>
      <c r="F21" s="32">
        <f t="shared" si="1"/>
        <v>38947.586592592597</v>
      </c>
      <c r="G21" s="33">
        <f t="shared" si="0"/>
        <v>-1070.6146074074131</v>
      </c>
      <c r="H21" s="34">
        <v>1.51</v>
      </c>
      <c r="I21" s="34">
        <f>H21/H18</f>
        <v>0.22370370370370371</v>
      </c>
    </row>
    <row r="22" spans="1:9" s="27" customFormat="1" ht="25.5" x14ac:dyDescent="0.2">
      <c r="A22" s="29" t="s">
        <v>22</v>
      </c>
      <c r="B22" s="30" t="s">
        <v>23</v>
      </c>
      <c r="C22" s="31">
        <v>1.63</v>
      </c>
      <c r="D22" s="32">
        <f>D18*I22</f>
        <v>42042.759037037038</v>
      </c>
      <c r="E22" s="32">
        <f>E18*I22</f>
        <v>40887.062474074068</v>
      </c>
      <c r="F22" s="32">
        <f t="shared" si="1"/>
        <v>42042.759037037038</v>
      </c>
      <c r="G22" s="33">
        <f t="shared" si="0"/>
        <v>-1155.6965629629703</v>
      </c>
      <c r="H22" s="34">
        <v>1.63</v>
      </c>
      <c r="I22" s="34">
        <f>H22/H18</f>
        <v>0.24148148148148146</v>
      </c>
    </row>
    <row r="23" spans="1:9" x14ac:dyDescent="0.2">
      <c r="A23" s="30" t="s">
        <v>25</v>
      </c>
      <c r="B23" s="30" t="s">
        <v>26</v>
      </c>
      <c r="C23" s="31">
        <v>3.15</v>
      </c>
      <c r="D23" s="30">
        <v>0</v>
      </c>
      <c r="E23" s="33">
        <v>0</v>
      </c>
      <c r="F23" s="33">
        <v>0</v>
      </c>
      <c r="G23" s="33">
        <f t="shared" si="0"/>
        <v>0</v>
      </c>
    </row>
    <row r="24" spans="1:9" x14ac:dyDescent="0.2">
      <c r="A24" s="30" t="s">
        <v>27</v>
      </c>
      <c r="B24" s="30" t="s">
        <v>28</v>
      </c>
      <c r="C24" s="18">
        <v>2.6</v>
      </c>
      <c r="D24" s="30">
        <v>59389.919999999998</v>
      </c>
      <c r="E24" s="33">
        <v>57568.62</v>
      </c>
      <c r="F24" s="33">
        <f>D24</f>
        <v>59389.919999999998</v>
      </c>
      <c r="G24" s="33">
        <f t="shared" si="0"/>
        <v>-1821.2999999999956</v>
      </c>
    </row>
    <row r="25" spans="1:9" x14ac:dyDescent="0.2">
      <c r="A25" s="30" t="s">
        <v>29</v>
      </c>
      <c r="B25" s="30" t="s">
        <v>30</v>
      </c>
      <c r="C25" s="31">
        <v>0.81</v>
      </c>
      <c r="D25" s="30">
        <v>0</v>
      </c>
      <c r="E25" s="30">
        <v>0</v>
      </c>
      <c r="F25" s="30">
        <v>0</v>
      </c>
      <c r="G25" s="30">
        <f t="shared" si="0"/>
        <v>0</v>
      </c>
    </row>
    <row r="26" spans="1:9" ht="25.5" x14ac:dyDescent="0.2">
      <c r="A26" s="30" t="s">
        <v>31</v>
      </c>
      <c r="B26" s="30" t="s">
        <v>32</v>
      </c>
      <c r="C26" s="31">
        <v>1.61</v>
      </c>
      <c r="D26" s="30">
        <v>65703.009999999995</v>
      </c>
      <c r="E26" s="30">
        <v>65330.400000000001</v>
      </c>
      <c r="F26" s="30">
        <v>24581.67</v>
      </c>
      <c r="G26" s="30">
        <f t="shared" si="0"/>
        <v>-372.60999999999331</v>
      </c>
    </row>
    <row r="27" spans="1:9" ht="25.5" x14ac:dyDescent="0.2">
      <c r="A27" s="30" t="s">
        <v>33</v>
      </c>
      <c r="B27" s="30" t="s">
        <v>34</v>
      </c>
      <c r="C27" s="31">
        <v>0</v>
      </c>
      <c r="D27" s="30">
        <v>0</v>
      </c>
      <c r="E27" s="30">
        <v>42.57</v>
      </c>
      <c r="F27" s="30">
        <v>0</v>
      </c>
      <c r="G27" s="30">
        <f t="shared" si="0"/>
        <v>42.57</v>
      </c>
    </row>
    <row r="28" spans="1:9" ht="25.5" x14ac:dyDescent="0.2">
      <c r="A28" s="30" t="s">
        <v>35</v>
      </c>
      <c r="B28" s="30" t="s">
        <v>36</v>
      </c>
      <c r="C28" s="31">
        <f>SUM(C29:C32)</f>
        <v>1680.9299999999998</v>
      </c>
      <c r="D28" s="30">
        <f>SUM(D29:D32)</f>
        <v>1158486.7</v>
      </c>
      <c r="E28" s="30">
        <f>SUM(E29:E32)</f>
        <v>1093856.1200000001</v>
      </c>
      <c r="F28" s="30">
        <f t="shared" ref="F28:G28" si="2">SUM(F29:F32)</f>
        <v>1144236.6000000001</v>
      </c>
      <c r="G28" s="30">
        <f t="shared" si="2"/>
        <v>-64630.579999999951</v>
      </c>
    </row>
    <row r="29" spans="1:9" x14ac:dyDescent="0.2">
      <c r="A29" s="30" t="s">
        <v>37</v>
      </c>
      <c r="B29" s="30" t="s">
        <v>130</v>
      </c>
      <c r="C29" s="18">
        <v>3.13</v>
      </c>
      <c r="D29" s="30">
        <v>14250.1</v>
      </c>
      <c r="E29" s="30">
        <v>16846.060000000001</v>
      </c>
      <c r="F29" s="30"/>
      <c r="G29" s="30">
        <f>E29-D29</f>
        <v>2595.9600000000009</v>
      </c>
    </row>
    <row r="30" spans="1:9" x14ac:dyDescent="0.2">
      <c r="A30" s="30" t="s">
        <v>39</v>
      </c>
      <c r="B30" s="30" t="s">
        <v>38</v>
      </c>
      <c r="C30" s="18">
        <v>18.21</v>
      </c>
      <c r="D30" s="30">
        <v>202200.89</v>
      </c>
      <c r="E30" s="30">
        <v>195379.97</v>
      </c>
      <c r="F30" s="30">
        <f>D30</f>
        <v>202200.89</v>
      </c>
      <c r="G30" s="30">
        <f>E30-D30</f>
        <v>-6820.9200000000128</v>
      </c>
    </row>
    <row r="31" spans="1:9" x14ac:dyDescent="0.2">
      <c r="A31" s="30" t="s">
        <v>42</v>
      </c>
      <c r="B31" s="30" t="s">
        <v>40</v>
      </c>
      <c r="C31" s="18">
        <v>115.3</v>
      </c>
      <c r="D31" s="30">
        <v>350895.14</v>
      </c>
      <c r="E31" s="30">
        <v>322914.71000000002</v>
      </c>
      <c r="F31" s="30">
        <f>D31</f>
        <v>350895.14</v>
      </c>
      <c r="G31" s="30">
        <f>E31-D31</f>
        <v>-27980.429999999993</v>
      </c>
    </row>
    <row r="32" spans="1:9" x14ac:dyDescent="0.2">
      <c r="A32" s="30" t="s">
        <v>41</v>
      </c>
      <c r="B32" s="30" t="s">
        <v>43</v>
      </c>
      <c r="C32" s="18">
        <v>1544.29</v>
      </c>
      <c r="D32" s="30">
        <v>591140.56999999995</v>
      </c>
      <c r="E32" s="30">
        <v>558715.38</v>
      </c>
      <c r="F32" s="30">
        <f>D32</f>
        <v>591140.56999999995</v>
      </c>
      <c r="G32" s="30">
        <f>E32-D32</f>
        <v>-32425.189999999944</v>
      </c>
    </row>
    <row r="33" spans="1:11" s="22" customFormat="1" ht="15" customHeight="1" x14ac:dyDescent="0.25">
      <c r="A33" s="127" t="s">
        <v>131</v>
      </c>
      <c r="B33" s="128"/>
      <c r="C33" s="129"/>
      <c r="D33" s="21">
        <f t="shared" ref="D33:E33" si="3">D18+D23+D24+D25+D28</f>
        <v>1391980.0699999998</v>
      </c>
      <c r="E33" s="21">
        <f t="shared" si="3"/>
        <v>1320742.33</v>
      </c>
      <c r="F33" s="21">
        <f>F18+F23+F24+F25+F28</f>
        <v>1377729.9700000002</v>
      </c>
      <c r="G33" s="21">
        <f t="shared" ref="G33:I33" si="4">G18+G23+G24+G25+G28</f>
        <v>-71237.739999999962</v>
      </c>
      <c r="H33" s="21">
        <f t="shared" si="4"/>
        <v>6.75</v>
      </c>
      <c r="I33" s="21">
        <f t="shared" si="4"/>
        <v>0</v>
      </c>
    </row>
    <row r="34" spans="1:11" s="22" customFormat="1" ht="9.75" customHeight="1" x14ac:dyDescent="0.25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</row>
    <row r="35" spans="1:11" ht="23.25" customHeight="1" x14ac:dyDescent="0.2">
      <c r="A35" s="91" t="s">
        <v>44</v>
      </c>
      <c r="B35" s="91"/>
      <c r="C35" s="91"/>
      <c r="D35" s="91"/>
      <c r="E35" s="91"/>
      <c r="F35" s="91"/>
      <c r="G35" s="91"/>
      <c r="H35" s="91"/>
      <c r="I35" s="91"/>
    </row>
    <row r="37" spans="1:11" s="20" customFormat="1" ht="28.5" customHeight="1" x14ac:dyDescent="0.2">
      <c r="A37" s="6" t="s">
        <v>11</v>
      </c>
      <c r="B37" s="92" t="s">
        <v>45</v>
      </c>
      <c r="C37" s="93"/>
      <c r="D37" s="93"/>
      <c r="E37" s="94"/>
      <c r="F37" s="92" t="s">
        <v>46</v>
      </c>
      <c r="G37" s="130"/>
    </row>
    <row r="38" spans="1:11" s="22" customFormat="1" ht="13.5" x14ac:dyDescent="0.25">
      <c r="A38" s="35" t="s">
        <v>47</v>
      </c>
      <c r="B38" s="134" t="s">
        <v>48</v>
      </c>
      <c r="C38" s="135"/>
      <c r="D38" s="135"/>
      <c r="E38" s="136"/>
      <c r="F38" s="137">
        <f>SUM(F39:G42)</f>
        <v>24581.67</v>
      </c>
      <c r="G38" s="130"/>
    </row>
    <row r="39" spans="1:11" ht="15.75" customHeight="1" x14ac:dyDescent="0.2">
      <c r="A39" s="30" t="s">
        <v>16</v>
      </c>
      <c r="B39" s="87" t="s">
        <v>135</v>
      </c>
      <c r="C39" s="88"/>
      <c r="D39" s="88"/>
      <c r="E39" s="89"/>
      <c r="F39" s="131">
        <v>1007.78</v>
      </c>
      <c r="G39" s="131"/>
    </row>
    <row r="40" spans="1:11" ht="15.75" customHeight="1" x14ac:dyDescent="0.2">
      <c r="A40" s="30" t="s">
        <v>18</v>
      </c>
      <c r="B40" s="87" t="s">
        <v>134</v>
      </c>
      <c r="C40" s="88"/>
      <c r="D40" s="88"/>
      <c r="E40" s="89"/>
      <c r="F40" s="131">
        <v>10480.41</v>
      </c>
      <c r="G40" s="131"/>
    </row>
    <row r="41" spans="1:11" ht="15.75" customHeight="1" x14ac:dyDescent="0.2">
      <c r="A41" s="30" t="s">
        <v>20</v>
      </c>
      <c r="B41" s="87" t="s">
        <v>136</v>
      </c>
      <c r="C41" s="88"/>
      <c r="D41" s="88"/>
      <c r="E41" s="89"/>
      <c r="F41" s="131">
        <v>3847.63</v>
      </c>
      <c r="G41" s="131"/>
    </row>
    <row r="42" spans="1:11" ht="15.75" customHeight="1" x14ac:dyDescent="0.2">
      <c r="A42" s="30" t="s">
        <v>22</v>
      </c>
      <c r="B42" s="87" t="s">
        <v>137</v>
      </c>
      <c r="C42" s="88"/>
      <c r="D42" s="88"/>
      <c r="E42" s="89"/>
      <c r="F42" s="131">
        <v>9245.85</v>
      </c>
      <c r="G42" s="131"/>
    </row>
    <row r="43" spans="1:11" x14ac:dyDescent="0.2">
      <c r="B43" s="14"/>
      <c r="C43" s="14"/>
      <c r="D43" s="14"/>
      <c r="E43" s="14"/>
    </row>
    <row r="44" spans="1:11" s="27" customFormat="1" x14ac:dyDescent="0.2">
      <c r="A44" s="27" t="s">
        <v>55</v>
      </c>
      <c r="E44" s="27" t="s">
        <v>49</v>
      </c>
      <c r="G44" s="27" t="s">
        <v>126</v>
      </c>
    </row>
    <row r="45" spans="1:11" s="27" customFormat="1" x14ac:dyDescent="0.2"/>
    <row r="46" spans="1:11" s="27" customFormat="1" x14ac:dyDescent="0.2">
      <c r="E46" s="28" t="s">
        <v>133</v>
      </c>
    </row>
    <row r="47" spans="1:11" s="27" customFormat="1" x14ac:dyDescent="0.2">
      <c r="A47" s="27" t="s">
        <v>50</v>
      </c>
    </row>
    <row r="48" spans="1:11" s="27" customFormat="1" x14ac:dyDescent="0.2">
      <c r="C48" s="36" t="s">
        <v>51</v>
      </c>
      <c r="F48" s="36"/>
      <c r="G48" s="36"/>
      <c r="H48" s="36"/>
    </row>
    <row r="49" s="27" customFormat="1" x14ac:dyDescent="0.2"/>
    <row r="50" s="27" customFormat="1" x14ac:dyDescent="0.2"/>
  </sheetData>
  <mergeCells count="21">
    <mergeCell ref="B42:E42"/>
    <mergeCell ref="F42:G42"/>
    <mergeCell ref="B39:E39"/>
    <mergeCell ref="F39:G39"/>
    <mergeCell ref="B40:E40"/>
    <mergeCell ref="F40:G40"/>
    <mergeCell ref="B41:E41"/>
    <mergeCell ref="F41:G41"/>
    <mergeCell ref="B38:E38"/>
    <mergeCell ref="F38:G38"/>
    <mergeCell ref="A1:I1"/>
    <mergeCell ref="A2:I2"/>
    <mergeCell ref="A3:I3"/>
    <mergeCell ref="A5:I5"/>
    <mergeCell ref="A13:I13"/>
    <mergeCell ref="A14:I14"/>
    <mergeCell ref="A15:I15"/>
    <mergeCell ref="A33:C33"/>
    <mergeCell ref="A35:I35"/>
    <mergeCell ref="B37:E37"/>
    <mergeCell ref="F37:G37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4" workbookViewId="0">
      <selection activeCell="P35" sqref="P35"/>
    </sheetView>
  </sheetViews>
  <sheetFormatPr defaultRowHeight="15" outlineLevelCol="1" x14ac:dyDescent="0.25"/>
  <cols>
    <col min="1" max="1" width="4.7109375" style="1" customWidth="1"/>
    <col min="2" max="2" width="34.28515625" style="1" customWidth="1"/>
    <col min="3" max="3" width="12.5703125" style="1" customWidth="1"/>
    <col min="4" max="4" width="12" style="1" customWidth="1"/>
    <col min="5" max="5" width="12.140625" style="1" customWidth="1"/>
    <col min="6" max="6" width="11.5703125" style="1" customWidth="1"/>
    <col min="7" max="7" width="12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9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3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F7" s="4" t="s">
        <v>59</v>
      </c>
    </row>
    <row r="8" spans="1:11" s="3" customFormat="1" x14ac:dyDescent="0.25">
      <c r="A8" s="3" t="s">
        <v>3</v>
      </c>
      <c r="F8" s="4" t="s">
        <v>60</v>
      </c>
    </row>
    <row r="9" spans="1:11" s="3" customFormat="1" ht="12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184021.46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-60783.24</v>
      </c>
      <c r="H15" s="48"/>
      <c r="I15" s="48"/>
    </row>
    <row r="16" spans="1:11" s="3" customFormat="1" ht="7.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214260.6</v>
      </c>
      <c r="E18" s="10">
        <v>207611.76</v>
      </c>
      <c r="F18" s="10">
        <f>D18</f>
        <v>214260.6</v>
      </c>
      <c r="G18" s="11">
        <f t="shared" ref="G18:G27" si="0">E18-D18</f>
        <v>-6648.8399999999965</v>
      </c>
      <c r="H18" s="17">
        <v>6.35</v>
      </c>
      <c r="I18" s="17"/>
    </row>
    <row r="19" spans="1:9" s="3" customFormat="1" ht="28.5" customHeight="1" x14ac:dyDescent="0.25">
      <c r="A19" s="8" t="s">
        <v>16</v>
      </c>
      <c r="B19" s="9" t="s">
        <v>17</v>
      </c>
      <c r="C19" s="31">
        <v>2.41</v>
      </c>
      <c r="D19" s="10">
        <f>D18*I19</f>
        <v>81317.80251968505</v>
      </c>
      <c r="E19" s="10">
        <f>E18*I19</f>
        <v>78794.384503937021</v>
      </c>
      <c r="F19" s="10">
        <f t="shared" ref="F19:F22" si="1">D19</f>
        <v>81317.80251968505</v>
      </c>
      <c r="G19" s="11">
        <f t="shared" si="0"/>
        <v>-2523.4180157480296</v>
      </c>
      <c r="H19" s="17">
        <v>2.41</v>
      </c>
      <c r="I19" s="17">
        <f>H19/H18</f>
        <v>0.37952755905511815</v>
      </c>
    </row>
    <row r="20" spans="1:9" s="3" customFormat="1" ht="30" customHeight="1" x14ac:dyDescent="0.25">
      <c r="A20" s="8" t="s">
        <v>18</v>
      </c>
      <c r="B20" s="9" t="s">
        <v>19</v>
      </c>
      <c r="C20" s="31">
        <v>1.2</v>
      </c>
      <c r="D20" s="10">
        <f>D18*I20</f>
        <v>40490.192125984249</v>
      </c>
      <c r="E20" s="10">
        <f>E18*I20</f>
        <v>39233.71842519685</v>
      </c>
      <c r="F20" s="10">
        <f t="shared" si="1"/>
        <v>40490.192125984249</v>
      </c>
      <c r="G20" s="11">
        <f t="shared" si="0"/>
        <v>-1256.4737007873991</v>
      </c>
      <c r="H20" s="17">
        <v>1.2</v>
      </c>
      <c r="I20" s="17">
        <f>H20/H18</f>
        <v>0.1889763779527559</v>
      </c>
    </row>
    <row r="21" spans="1:9" s="3" customFormat="1" ht="13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37453.427716535436</v>
      </c>
      <c r="E21" s="10">
        <f>E18*I21</f>
        <v>36291.189543307089</v>
      </c>
      <c r="F21" s="10">
        <f t="shared" si="1"/>
        <v>37453.427716535436</v>
      </c>
      <c r="G21" s="11">
        <f t="shared" si="0"/>
        <v>-1162.2381732283466</v>
      </c>
      <c r="H21" s="17">
        <v>1.1100000000000001</v>
      </c>
      <c r="I21" s="17">
        <f>H21/H18</f>
        <v>0.17480314960629922</v>
      </c>
    </row>
    <row r="22" spans="1:9" s="3" customFormat="1" ht="14.25" customHeight="1" x14ac:dyDescent="0.25">
      <c r="A22" s="8" t="s">
        <v>22</v>
      </c>
      <c r="B22" s="9" t="s">
        <v>23</v>
      </c>
      <c r="C22" s="31">
        <v>1.63</v>
      </c>
      <c r="D22" s="10">
        <f>D18*I22</f>
        <v>54999.177637795277</v>
      </c>
      <c r="E22" s="10">
        <f>E18*I22</f>
        <v>53292.467527559056</v>
      </c>
      <c r="F22" s="10">
        <f t="shared" si="1"/>
        <v>54999.177637795277</v>
      </c>
      <c r="G22" s="11">
        <f t="shared" si="0"/>
        <v>-1706.7101102362212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87728.16</v>
      </c>
      <c r="E24" s="11">
        <v>85624.89</v>
      </c>
      <c r="F24" s="11">
        <f>D24</f>
        <v>87728.16</v>
      </c>
      <c r="G24" s="11">
        <f t="shared" si="0"/>
        <v>-2103.2700000000041</v>
      </c>
    </row>
    <row r="25" spans="1:9" ht="14.2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49263.12</v>
      </c>
      <c r="E26" s="9">
        <v>48777.41</v>
      </c>
      <c r="F26" s="43">
        <f>F42</f>
        <v>22836.400000000001</v>
      </c>
      <c r="G26" s="9">
        <f t="shared" si="0"/>
        <v>-485.70999999999913</v>
      </c>
    </row>
    <row r="27" spans="1:9" ht="27.75" customHeight="1" x14ac:dyDescent="0.25">
      <c r="A27" s="9" t="s">
        <v>33</v>
      </c>
      <c r="B27" s="9" t="s">
        <v>34</v>
      </c>
      <c r="C27" s="31">
        <v>1.5</v>
      </c>
      <c r="D27" s="9">
        <v>40234.5</v>
      </c>
      <c r="E27" s="9">
        <v>38981.86</v>
      </c>
      <c r="F27" s="9">
        <v>0</v>
      </c>
      <c r="G27" s="9">
        <f t="shared" si="0"/>
        <v>-1252.6399999999994</v>
      </c>
    </row>
    <row r="28" spans="1:9" ht="14.2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1195568.31</v>
      </c>
      <c r="E28" s="9">
        <f>SUM(E29:E32)</f>
        <v>1153791.44</v>
      </c>
      <c r="F28" s="9">
        <f t="shared" ref="F28:G28" si="2">SUM(F29:F32)</f>
        <v>1195568.31</v>
      </c>
      <c r="G28" s="9">
        <f t="shared" si="2"/>
        <v>-41776.869999999995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27667.8</v>
      </c>
      <c r="E29" s="9">
        <v>27153.74</v>
      </c>
      <c r="F29" s="9">
        <f>D29</f>
        <v>27667.8</v>
      </c>
      <c r="G29" s="9">
        <f>E29-D29</f>
        <v>-514.05999999999767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324774.61</v>
      </c>
      <c r="E30" s="9">
        <v>315966.09000000003</v>
      </c>
      <c r="F30" s="9">
        <f>D30</f>
        <v>324774.61</v>
      </c>
      <c r="G30" s="9">
        <f>E30-D30</f>
        <v>-8808.5199999999604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843125.9</v>
      </c>
      <c r="E32" s="9">
        <v>810671.61</v>
      </c>
      <c r="F32" s="9">
        <f>D32</f>
        <v>843125.9</v>
      </c>
      <c r="G32" s="9">
        <f>E32-D32</f>
        <v>-32454.290000000037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214248.02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-21801.379999999997</v>
      </c>
      <c r="H36" s="48"/>
      <c r="I36" s="48"/>
    </row>
    <row r="37" spans="1:10" ht="9.75" customHeight="1" x14ac:dyDescent="0.25">
      <c r="B37" s="14"/>
      <c r="C37" s="14"/>
      <c r="D37" s="14"/>
      <c r="E37" s="14"/>
    </row>
    <row r="38" spans="1:10" ht="26.25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7.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3.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SUM(F42:G42)</f>
        <v>22836.400000000001</v>
      </c>
      <c r="G41" s="114"/>
    </row>
    <row r="42" spans="1:10" ht="12.75" customHeight="1" x14ac:dyDescent="0.25">
      <c r="A42" s="9" t="s">
        <v>16</v>
      </c>
      <c r="B42" s="103" t="s">
        <v>281</v>
      </c>
      <c r="C42" s="103"/>
      <c r="D42" s="103"/>
      <c r="E42" s="103"/>
      <c r="F42" s="104">
        <v>22836.400000000001</v>
      </c>
      <c r="G42" s="104"/>
    </row>
    <row r="43" spans="1:10" s="3" customFormat="1" ht="6.75" customHeight="1" x14ac:dyDescent="0.25"/>
    <row r="44" spans="1:10" s="3" customFormat="1" x14ac:dyDescent="0.25">
      <c r="A44" s="3" t="s">
        <v>55</v>
      </c>
      <c r="F44" s="3" t="s">
        <v>49</v>
      </c>
      <c r="I44" s="3" t="s">
        <v>126</v>
      </c>
    </row>
    <row r="45" spans="1:10" s="3" customFormat="1" ht="9" customHeight="1" x14ac:dyDescent="0.25"/>
    <row r="46" spans="1:10" s="3" customFormat="1" ht="13.5" customHeight="1" x14ac:dyDescent="0.25">
      <c r="F46" s="4" t="s">
        <v>183</v>
      </c>
    </row>
    <row r="47" spans="1:10" s="3" customFormat="1" ht="13.5" customHeight="1" x14ac:dyDescent="0.25">
      <c r="A47" s="3" t="s">
        <v>50</v>
      </c>
    </row>
    <row r="48" spans="1:10" s="3" customForma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16">
    <mergeCell ref="A1:I1"/>
    <mergeCell ref="A2:I2"/>
    <mergeCell ref="A5:I5"/>
    <mergeCell ref="A10:I10"/>
    <mergeCell ref="A3:K3"/>
    <mergeCell ref="B41:E41"/>
    <mergeCell ref="F41:G41"/>
    <mergeCell ref="B42:E42"/>
    <mergeCell ref="F42:G42"/>
    <mergeCell ref="A11:I11"/>
    <mergeCell ref="A34:C34"/>
    <mergeCell ref="A12:I12"/>
    <mergeCell ref="A13:C13"/>
    <mergeCell ref="A38:I38"/>
    <mergeCell ref="B40:E40"/>
    <mergeCell ref="F40:G40"/>
  </mergeCells>
  <pageMargins left="0" right="0" top="0" bottom="0" header="0.31496062992125984" footer="0.31496062992125984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7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5703125" style="1" customWidth="1"/>
    <col min="3" max="3" width="10" style="1" customWidth="1"/>
    <col min="4" max="4" width="12.85546875" style="1" customWidth="1"/>
    <col min="5" max="5" width="13.28515625" style="1" customWidth="1"/>
    <col min="6" max="6" width="12.5703125" style="1" customWidth="1"/>
    <col min="7" max="7" width="12.855468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.75" customHeight="1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.75" customHeight="1" x14ac:dyDescent="0.25"/>
    <row r="7" spans="1:11" s="3" customFormat="1" x14ac:dyDescent="0.25">
      <c r="A7" s="3" t="s">
        <v>2</v>
      </c>
      <c r="F7" s="4" t="s">
        <v>145</v>
      </c>
    </row>
    <row r="8" spans="1:11" s="3" customFormat="1" x14ac:dyDescent="0.25">
      <c r="A8" s="3" t="s">
        <v>3</v>
      </c>
      <c r="F8" s="4" t="s">
        <v>146</v>
      </c>
    </row>
    <row r="9" spans="1:11" s="3" customFormat="1" ht="6.7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55526.48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0" x14ac:dyDescent="0.25">
      <c r="A18" s="8" t="s">
        <v>14</v>
      </c>
      <c r="B18" s="9" t="s">
        <v>15</v>
      </c>
      <c r="C18" s="31">
        <v>6.35</v>
      </c>
      <c r="D18" s="10">
        <v>139476.16</v>
      </c>
      <c r="E18" s="10">
        <v>118864.88</v>
      </c>
      <c r="F18" s="10">
        <f>D18</f>
        <v>139476.16</v>
      </c>
      <c r="G18" s="11">
        <f t="shared" ref="G18:G27" si="0">E18-D18</f>
        <v>-20611.28</v>
      </c>
      <c r="H18" s="17">
        <v>6.35</v>
      </c>
      <c r="I18" s="17"/>
    </row>
    <row r="19" spans="1:9" s="3" customFormat="1" ht="30" x14ac:dyDescent="0.25">
      <c r="A19" s="8" t="s">
        <v>16</v>
      </c>
      <c r="B19" s="9" t="s">
        <v>17</v>
      </c>
      <c r="C19" s="31">
        <v>2.41</v>
      </c>
      <c r="D19" s="10">
        <f>D18*I19</f>
        <v>52935.046551181105</v>
      </c>
      <c r="E19" s="10">
        <f>E18*I19</f>
        <v>45112.497763779531</v>
      </c>
      <c r="F19" s="10">
        <f t="shared" ref="F19:F22" si="1">D19</f>
        <v>52935.046551181105</v>
      </c>
      <c r="G19" s="11">
        <f t="shared" si="0"/>
        <v>-7822.5487874015744</v>
      </c>
      <c r="H19" s="17">
        <v>2.41</v>
      </c>
      <c r="I19" s="17">
        <f>H19/H18</f>
        <v>0.37952755905511815</v>
      </c>
    </row>
    <row r="20" spans="1:9" s="3" customFormat="1" ht="27.75" customHeight="1" x14ac:dyDescent="0.25">
      <c r="A20" s="8" t="s">
        <v>18</v>
      </c>
      <c r="B20" s="9" t="s">
        <v>19</v>
      </c>
      <c r="C20" s="31">
        <v>1.2</v>
      </c>
      <c r="D20" s="10">
        <f>D18*I20</f>
        <v>26357.699527559056</v>
      </c>
      <c r="E20" s="10">
        <f>E18*I20</f>
        <v>22462.654488188979</v>
      </c>
      <c r="F20" s="10">
        <f t="shared" si="1"/>
        <v>26357.699527559056</v>
      </c>
      <c r="G20" s="11">
        <f t="shared" si="0"/>
        <v>-3895.0450393700776</v>
      </c>
      <c r="H20" s="17">
        <v>1.2</v>
      </c>
      <c r="I20" s="17">
        <f>H20/H18</f>
        <v>0.1889763779527559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24380.87206299213</v>
      </c>
      <c r="E21" s="10">
        <f>E18*I21</f>
        <v>20777.955401574804</v>
      </c>
      <c r="F21" s="10">
        <f t="shared" si="1"/>
        <v>24380.87206299213</v>
      </c>
      <c r="G21" s="11">
        <f t="shared" si="0"/>
        <v>-3602.9166614173264</v>
      </c>
      <c r="H21" s="17">
        <v>1.1100000000000001</v>
      </c>
      <c r="I21" s="17">
        <f>H21/H18</f>
        <v>0.17480314960629922</v>
      </c>
    </row>
    <row r="22" spans="1:9" s="3" customFormat="1" ht="30" x14ac:dyDescent="0.25">
      <c r="A22" s="8" t="s">
        <v>22</v>
      </c>
      <c r="B22" s="9" t="s">
        <v>23</v>
      </c>
      <c r="C22" s="31">
        <v>1.63</v>
      </c>
      <c r="D22" s="10">
        <f>D18*I22</f>
        <v>35802.541858267716</v>
      </c>
      <c r="E22" s="10">
        <f>E18*I22</f>
        <v>30511.772346456695</v>
      </c>
      <c r="F22" s="10">
        <f t="shared" si="1"/>
        <v>35802.541858267716</v>
      </c>
      <c r="G22" s="11">
        <f t="shared" si="0"/>
        <v>-5290.7695118110205</v>
      </c>
      <c r="H22" s="17">
        <v>1.63</v>
      </c>
      <c r="I22" s="17">
        <f>H22/H18</f>
        <v>0.25669291338582678</v>
      </c>
    </row>
    <row r="23" spans="1:9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x14ac:dyDescent="0.25">
      <c r="A24" s="9" t="s">
        <v>27</v>
      </c>
      <c r="B24" s="9" t="s">
        <v>28</v>
      </c>
      <c r="C24" s="18">
        <v>2.6</v>
      </c>
      <c r="D24" s="11">
        <v>57107.96</v>
      </c>
      <c r="E24" s="11">
        <v>48790.62</v>
      </c>
      <c r="F24" s="11">
        <f>D24</f>
        <v>57107.96</v>
      </c>
      <c r="G24" s="11">
        <f t="shared" si="0"/>
        <v>-8317.3399999999965</v>
      </c>
    </row>
    <row r="25" spans="1:9" ht="18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11">
        <v>32068.6</v>
      </c>
      <c r="E26" s="11">
        <v>26703.26</v>
      </c>
      <c r="F26" s="11">
        <v>31917.51</v>
      </c>
      <c r="G26" s="11">
        <f t="shared" si="0"/>
        <v>-5365.34</v>
      </c>
    </row>
    <row r="27" spans="1:9" ht="30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700831.25</v>
      </c>
      <c r="E28" s="9">
        <f>SUM(E29:E32)</f>
        <v>598313.44999999995</v>
      </c>
      <c r="F28" s="9">
        <f t="shared" ref="F28:G28" si="2">SUM(F29:F32)</f>
        <v>701801.13</v>
      </c>
      <c r="G28" s="9">
        <f t="shared" si="2"/>
        <v>-102517.79999999997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15818.18</v>
      </c>
      <c r="E29" s="9">
        <v>13403.1</v>
      </c>
      <c r="F29" s="9">
        <v>16788.060000000001</v>
      </c>
      <c r="G29" s="9">
        <f>E29-D29</f>
        <v>-2415.08</v>
      </c>
    </row>
    <row r="30" spans="1:9" x14ac:dyDescent="0.25">
      <c r="A30" s="9" t="s">
        <v>39</v>
      </c>
      <c r="B30" s="9" t="s">
        <v>38</v>
      </c>
      <c r="C30" s="18">
        <v>20.68</v>
      </c>
      <c r="D30" s="9">
        <v>136218.32999999999</v>
      </c>
      <c r="E30" s="9">
        <v>117288.47</v>
      </c>
      <c r="F30" s="9">
        <f>D30</f>
        <v>136218.32999999999</v>
      </c>
      <c r="G30" s="9">
        <f>E30-D30</f>
        <v>-18929.859999999986</v>
      </c>
    </row>
    <row r="31" spans="1:9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x14ac:dyDescent="0.25">
      <c r="A32" s="9" t="s">
        <v>41</v>
      </c>
      <c r="B32" s="9" t="s">
        <v>43</v>
      </c>
      <c r="C32" s="18">
        <v>1729.75</v>
      </c>
      <c r="D32" s="9">
        <v>548794.74</v>
      </c>
      <c r="E32" s="9">
        <v>467621.88</v>
      </c>
      <c r="F32" s="9">
        <f>D32</f>
        <v>548794.74</v>
      </c>
      <c r="G32" s="9">
        <f>E32-D32</f>
        <v>-81172.859999999986</v>
      </c>
    </row>
    <row r="33" spans="1:10" s="22" customFormat="1" ht="6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154578.07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0</v>
      </c>
      <c r="H36" s="48"/>
      <c r="I36" s="48"/>
    </row>
    <row r="37" spans="1:10" ht="26.2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5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SUM(F41:G44)</f>
        <v>31917.51</v>
      </c>
      <c r="G40" s="114"/>
    </row>
    <row r="41" spans="1:10" ht="13.5" customHeight="1" x14ac:dyDescent="0.25">
      <c r="A41" s="9" t="s">
        <v>16</v>
      </c>
      <c r="B41" s="103" t="s">
        <v>239</v>
      </c>
      <c r="C41" s="103"/>
      <c r="D41" s="103"/>
      <c r="E41" s="103"/>
      <c r="F41" s="104">
        <v>26217.51</v>
      </c>
      <c r="G41" s="104"/>
    </row>
    <row r="42" spans="1:10" ht="13.5" customHeight="1" x14ac:dyDescent="0.25">
      <c r="A42" s="9" t="s">
        <v>18</v>
      </c>
      <c r="B42" s="103" t="s">
        <v>209</v>
      </c>
      <c r="C42" s="103"/>
      <c r="D42" s="103"/>
      <c r="E42" s="103"/>
      <c r="F42" s="104">
        <v>4800</v>
      </c>
      <c r="G42" s="104"/>
    </row>
    <row r="43" spans="1:10" ht="13.5" customHeight="1" x14ac:dyDescent="0.25">
      <c r="A43" s="9" t="s">
        <v>20</v>
      </c>
      <c r="B43" s="103" t="s">
        <v>253</v>
      </c>
      <c r="C43" s="103"/>
      <c r="D43" s="103"/>
      <c r="E43" s="103"/>
      <c r="F43" s="104">
        <v>900</v>
      </c>
      <c r="G43" s="104"/>
    </row>
    <row r="44" spans="1:10" s="3" customFormat="1" ht="9.75" customHeight="1" x14ac:dyDescent="0.25"/>
    <row r="45" spans="1:10" s="3" customFormat="1" x14ac:dyDescent="0.25">
      <c r="A45" s="3" t="s">
        <v>55</v>
      </c>
      <c r="F45" s="3" t="s">
        <v>49</v>
      </c>
      <c r="I45" s="3" t="s">
        <v>126</v>
      </c>
    </row>
    <row r="46" spans="1:10" s="3" customFormat="1" ht="13.5" customHeight="1" x14ac:dyDescent="0.25">
      <c r="F46" s="4" t="s">
        <v>183</v>
      </c>
    </row>
    <row r="47" spans="1:10" s="3" customFormat="1" x14ac:dyDescent="0.25">
      <c r="A47" s="3" t="s">
        <v>50</v>
      </c>
    </row>
    <row r="48" spans="1:10" s="3" customFormat="1" ht="11.25" customHeight="1" x14ac:dyDescent="0.25">
      <c r="C48" s="15" t="s">
        <v>51</v>
      </c>
      <c r="E48" s="15"/>
      <c r="F48" s="15"/>
      <c r="G48" s="15"/>
    </row>
    <row r="49" s="3" customFormat="1" x14ac:dyDescent="0.25"/>
    <row r="50" s="3" customFormat="1" x14ac:dyDescent="0.25"/>
  </sheetData>
  <mergeCells count="20">
    <mergeCell ref="B40:E40"/>
    <mergeCell ref="F40:G40"/>
    <mergeCell ref="A11:I11"/>
    <mergeCell ref="A12:I12"/>
    <mergeCell ref="A37:I37"/>
    <mergeCell ref="B39:E39"/>
    <mergeCell ref="F39:G39"/>
    <mergeCell ref="A13:C13"/>
    <mergeCell ref="A34:C34"/>
    <mergeCell ref="A1:I1"/>
    <mergeCell ref="A2:I2"/>
    <mergeCell ref="A5:I5"/>
    <mergeCell ref="A10:I10"/>
    <mergeCell ref="A3:K3"/>
    <mergeCell ref="B41:E41"/>
    <mergeCell ref="F41:G41"/>
    <mergeCell ref="B42:E42"/>
    <mergeCell ref="F42:G42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0" workbookViewId="0">
      <selection activeCell="O62" sqref="O62"/>
    </sheetView>
  </sheetViews>
  <sheetFormatPr defaultRowHeight="15" outlineLevelCol="1" x14ac:dyDescent="0.25"/>
  <cols>
    <col min="1" max="1" width="4.7109375" style="1" customWidth="1"/>
    <col min="2" max="2" width="34.85546875" style="1" customWidth="1"/>
    <col min="3" max="3" width="10.85546875" style="1" customWidth="1"/>
    <col min="4" max="4" width="13.140625" style="1" customWidth="1"/>
    <col min="5" max="5" width="11.28515625" style="1" customWidth="1"/>
    <col min="6" max="6" width="12.140625" style="1" customWidth="1"/>
    <col min="7" max="7" width="12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7.5" customHeight="1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2.25" customHeight="1" x14ac:dyDescent="0.25"/>
    <row r="7" spans="1:11" s="3" customFormat="1" ht="16.5" customHeight="1" x14ac:dyDescent="0.25">
      <c r="A7" s="3" t="s">
        <v>2</v>
      </c>
      <c r="F7" s="4" t="s">
        <v>147</v>
      </c>
    </row>
    <row r="8" spans="1:11" s="3" customFormat="1" x14ac:dyDescent="0.25">
      <c r="A8" s="3" t="s">
        <v>3</v>
      </c>
      <c r="F8" s="4" t="s">
        <v>148</v>
      </c>
    </row>
    <row r="9" spans="1:11" s="3" customFormat="1" ht="3.75" customHeight="1" x14ac:dyDescent="0.25"/>
    <row r="10" spans="1:11" s="3" customFormat="1" ht="12.75" customHeigh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ht="12.75" customHeigh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2.75" customHeight="1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56521.33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-2503.92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307198.56</v>
      </c>
      <c r="E18" s="10">
        <v>302895.94</v>
      </c>
      <c r="F18" s="10">
        <f>D18</f>
        <v>307198.56</v>
      </c>
      <c r="G18" s="11">
        <f t="shared" ref="G18:G27" si="0">E18-D18</f>
        <v>-4302.6199999999953</v>
      </c>
      <c r="H18" s="34">
        <v>6.72</v>
      </c>
      <c r="I18" s="17"/>
    </row>
    <row r="19" spans="1:9" s="3" customFormat="1" ht="16.5" customHeight="1" x14ac:dyDescent="0.25">
      <c r="A19" s="8" t="s">
        <v>16</v>
      </c>
      <c r="B19" s="9" t="s">
        <v>17</v>
      </c>
      <c r="C19" s="31">
        <v>2.41</v>
      </c>
      <c r="D19" s="10">
        <f>D18*I19</f>
        <v>110170.91214285717</v>
      </c>
      <c r="E19" s="10">
        <f>E18*I19</f>
        <v>108627.85943452382</v>
      </c>
      <c r="F19" s="10">
        <f t="shared" ref="F19:F23" si="1">D19</f>
        <v>110170.91214285717</v>
      </c>
      <c r="G19" s="11">
        <f t="shared" si="0"/>
        <v>-1543.0527083333436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54856.885714285716</v>
      </c>
      <c r="E20" s="10">
        <f>E18*I20</f>
        <v>54088.560714285719</v>
      </c>
      <c r="F20" s="10">
        <f t="shared" si="1"/>
        <v>54856.885714285716</v>
      </c>
      <c r="G20" s="11">
        <f t="shared" si="0"/>
        <v>-768.32499999999709</v>
      </c>
      <c r="H20" s="34">
        <v>1.2</v>
      </c>
      <c r="I20" s="17">
        <f>H20/H18</f>
        <v>0.17857142857142858</v>
      </c>
    </row>
    <row r="21" spans="1:9" s="3" customFormat="1" ht="18" customHeight="1" x14ac:dyDescent="0.25">
      <c r="A21" s="8" t="s">
        <v>20</v>
      </c>
      <c r="B21" s="9" t="s">
        <v>21</v>
      </c>
      <c r="C21" s="31">
        <v>1.48</v>
      </c>
      <c r="D21" s="10">
        <f>D18*I21</f>
        <v>67656.825714285718</v>
      </c>
      <c r="E21" s="10">
        <f>E18*I21</f>
        <v>66709.224880952373</v>
      </c>
      <c r="F21" s="10">
        <f t="shared" si="1"/>
        <v>67656.825714285718</v>
      </c>
      <c r="G21" s="11">
        <f t="shared" si="0"/>
        <v>-947.60083333334478</v>
      </c>
      <c r="H21" s="34">
        <v>1.48</v>
      </c>
      <c r="I21" s="17">
        <f>H21/H18</f>
        <v>0.22023809523809523</v>
      </c>
    </row>
    <row r="22" spans="1:9" s="3" customFormat="1" ht="17.25" customHeight="1" x14ac:dyDescent="0.25">
      <c r="A22" s="8" t="s">
        <v>22</v>
      </c>
      <c r="B22" s="9" t="s">
        <v>23</v>
      </c>
      <c r="C22" s="31">
        <v>1.63</v>
      </c>
      <c r="D22" s="10">
        <f>D18*I22</f>
        <v>74513.936428571425</v>
      </c>
      <c r="E22" s="10">
        <f>E18*I22</f>
        <v>73470.294970238101</v>
      </c>
      <c r="F22" s="10">
        <f t="shared" si="1"/>
        <v>74513.936428571425</v>
      </c>
      <c r="G22" s="11">
        <f t="shared" si="0"/>
        <v>-1043.6414583333244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118584.84</v>
      </c>
      <c r="E23" s="11">
        <v>117230.73</v>
      </c>
      <c r="F23" s="10">
        <f t="shared" si="1"/>
        <v>118584.84</v>
      </c>
      <c r="G23" s="11">
        <f t="shared" si="0"/>
        <v>-1354.1100000000006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114922.08</v>
      </c>
      <c r="E24" s="11">
        <v>113098.35</v>
      </c>
      <c r="F24" s="11">
        <f>D24</f>
        <v>114922.08</v>
      </c>
      <c r="G24" s="11">
        <f t="shared" si="0"/>
        <v>-1823.7299999999959</v>
      </c>
    </row>
    <row r="25" spans="1:9" ht="17.25" customHeight="1" x14ac:dyDescent="0.25">
      <c r="A25" s="9" t="s">
        <v>29</v>
      </c>
      <c r="B25" s="9" t="s">
        <v>30</v>
      </c>
      <c r="C25" s="31">
        <v>0.81</v>
      </c>
      <c r="D25" s="11">
        <v>35802.239999999998</v>
      </c>
      <c r="E25" s="11">
        <v>35308.18</v>
      </c>
      <c r="F25" s="11">
        <f>D25</f>
        <v>35802.239999999998</v>
      </c>
      <c r="G25" s="11">
        <f t="shared" si="0"/>
        <v>-494.05999999999767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71162.880000000005</v>
      </c>
      <c r="E26" s="9">
        <v>70956.55</v>
      </c>
      <c r="F26" s="43">
        <f>F40</f>
        <v>145970.96</v>
      </c>
      <c r="G26" s="9">
        <f t="shared" si="0"/>
        <v>-206.33000000000175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62778.6</v>
      </c>
      <c r="E27" s="9">
        <v>62022.86</v>
      </c>
      <c r="F27" s="9">
        <v>0</v>
      </c>
      <c r="G27" s="9">
        <f t="shared" si="0"/>
        <v>-755.73999999999796</v>
      </c>
    </row>
    <row r="28" spans="1:9" ht="15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1470332.42</v>
      </c>
      <c r="E28" s="9">
        <f>SUM(E29:E32)</f>
        <v>1435802.27</v>
      </c>
      <c r="F28" s="9">
        <f t="shared" ref="F28:G28" si="2">SUM(F29:F32)</f>
        <v>1467697.23</v>
      </c>
      <c r="G28" s="9">
        <f t="shared" si="2"/>
        <v>-34530.149999999907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42300.32</v>
      </c>
      <c r="E29" s="9">
        <v>41865.57</v>
      </c>
      <c r="F29" s="9">
        <v>39665.129999999997</v>
      </c>
      <c r="G29" s="9">
        <f>E29-D29</f>
        <v>-434.75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215292.39</v>
      </c>
      <c r="E30" s="9">
        <v>209503.14</v>
      </c>
      <c r="F30" s="9">
        <f>D30</f>
        <v>215292.39</v>
      </c>
      <c r="G30" s="9">
        <f>E30-D30</f>
        <v>-5789.25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371375.88</v>
      </c>
      <c r="E31" s="9">
        <v>343952.53</v>
      </c>
      <c r="F31" s="9">
        <f>D31</f>
        <v>371375.88</v>
      </c>
      <c r="G31" s="9">
        <f>E31-D31</f>
        <v>-27423.349999999977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841363.83</v>
      </c>
      <c r="E32" s="9">
        <v>840481.03</v>
      </c>
      <c r="F32" s="9">
        <f>D32</f>
        <v>841363.83</v>
      </c>
      <c r="G32" s="9">
        <f>E32-D32</f>
        <v>-882.79999999993015</v>
      </c>
    </row>
    <row r="33" spans="1:10" s="22" customFormat="1" ht="3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67106.36</v>
      </c>
      <c r="E34" s="47"/>
      <c r="F34" s="47"/>
      <c r="G34" s="47"/>
      <c r="H34" s="48"/>
      <c r="I34" s="48"/>
    </row>
    <row r="35" spans="1:10" s="17" customFormat="1" ht="4.5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59518.94</v>
      </c>
      <c r="H36" s="48"/>
      <c r="I36" s="48"/>
    </row>
    <row r="37" spans="1:10" ht="27.7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SUM(F41:L53)</f>
        <v>145970.96</v>
      </c>
      <c r="G40" s="114"/>
    </row>
    <row r="41" spans="1:10" ht="12.75" customHeight="1" x14ac:dyDescent="0.25">
      <c r="A41" s="9" t="s">
        <v>16</v>
      </c>
      <c r="B41" s="103" t="s">
        <v>255</v>
      </c>
      <c r="C41" s="103"/>
      <c r="D41" s="103"/>
      <c r="E41" s="103"/>
      <c r="F41" s="104">
        <v>12319.23</v>
      </c>
      <c r="G41" s="104"/>
    </row>
    <row r="42" spans="1:10" ht="12.75" customHeight="1" x14ac:dyDescent="0.25">
      <c r="A42" s="9" t="s">
        <v>18</v>
      </c>
      <c r="B42" s="103" t="s">
        <v>256</v>
      </c>
      <c r="C42" s="103"/>
      <c r="D42" s="103"/>
      <c r="E42" s="103"/>
      <c r="F42" s="104">
        <v>33214.33</v>
      </c>
      <c r="G42" s="104"/>
    </row>
    <row r="43" spans="1:10" ht="12.75" customHeight="1" x14ac:dyDescent="0.25">
      <c r="A43" s="9" t="s">
        <v>20</v>
      </c>
      <c r="B43" s="103" t="s">
        <v>257</v>
      </c>
      <c r="C43" s="103"/>
      <c r="D43" s="103"/>
      <c r="E43" s="103"/>
      <c r="F43" s="104">
        <v>5507</v>
      </c>
      <c r="G43" s="104"/>
    </row>
    <row r="44" spans="1:10" ht="12.75" customHeight="1" x14ac:dyDescent="0.25">
      <c r="A44" s="9" t="s">
        <v>22</v>
      </c>
      <c r="B44" s="103" t="s">
        <v>258</v>
      </c>
      <c r="C44" s="103"/>
      <c r="D44" s="103"/>
      <c r="E44" s="103"/>
      <c r="F44" s="104">
        <v>6000</v>
      </c>
      <c r="G44" s="104"/>
    </row>
    <row r="45" spans="1:10" ht="12.75" customHeight="1" x14ac:dyDescent="0.25">
      <c r="A45" s="9" t="s">
        <v>24</v>
      </c>
      <c r="B45" s="103" t="s">
        <v>286</v>
      </c>
      <c r="C45" s="103"/>
      <c r="D45" s="103"/>
      <c r="E45" s="103"/>
      <c r="F45" s="104">
        <v>16000</v>
      </c>
      <c r="G45" s="104"/>
    </row>
    <row r="46" spans="1:10" ht="12.75" customHeight="1" x14ac:dyDescent="0.25">
      <c r="A46" s="9" t="s">
        <v>142</v>
      </c>
      <c r="B46" s="103" t="s">
        <v>259</v>
      </c>
      <c r="C46" s="103"/>
      <c r="D46" s="103"/>
      <c r="E46" s="103"/>
      <c r="F46" s="104">
        <v>4000</v>
      </c>
      <c r="G46" s="104"/>
    </row>
    <row r="47" spans="1:10" ht="12.75" customHeight="1" x14ac:dyDescent="0.25">
      <c r="A47" s="9" t="s">
        <v>143</v>
      </c>
      <c r="B47" s="103" t="s">
        <v>260</v>
      </c>
      <c r="C47" s="103"/>
      <c r="D47" s="103"/>
      <c r="E47" s="103"/>
      <c r="F47" s="104">
        <v>2000</v>
      </c>
      <c r="G47" s="104"/>
    </row>
    <row r="48" spans="1:10" s="57" customFormat="1" ht="12.75" customHeight="1" x14ac:dyDescent="0.25">
      <c r="A48" s="56" t="s">
        <v>163</v>
      </c>
      <c r="B48" s="111" t="s">
        <v>261</v>
      </c>
      <c r="C48" s="111"/>
      <c r="D48" s="111"/>
      <c r="E48" s="111"/>
      <c r="F48" s="116">
        <v>350</v>
      </c>
      <c r="G48" s="116"/>
    </row>
    <row r="49" spans="1:9" ht="12.75" customHeight="1" x14ac:dyDescent="0.25">
      <c r="A49" s="9" t="s">
        <v>165</v>
      </c>
      <c r="B49" s="103" t="s">
        <v>262</v>
      </c>
      <c r="C49" s="103"/>
      <c r="D49" s="103"/>
      <c r="E49" s="103"/>
      <c r="F49" s="104">
        <v>6000</v>
      </c>
      <c r="G49" s="104"/>
    </row>
    <row r="50" spans="1:9" s="57" customFormat="1" ht="12.75" customHeight="1" x14ac:dyDescent="0.25">
      <c r="A50" s="56" t="s">
        <v>166</v>
      </c>
      <c r="B50" s="111" t="s">
        <v>263</v>
      </c>
      <c r="C50" s="111"/>
      <c r="D50" s="111"/>
      <c r="E50" s="111"/>
      <c r="F50" s="116">
        <v>499</v>
      </c>
      <c r="G50" s="116"/>
    </row>
    <row r="51" spans="1:9" ht="12.75" customHeight="1" x14ac:dyDescent="0.25">
      <c r="A51" s="9" t="s">
        <v>264</v>
      </c>
      <c r="B51" s="103" t="s">
        <v>204</v>
      </c>
      <c r="C51" s="103"/>
      <c r="D51" s="103"/>
      <c r="E51" s="103"/>
      <c r="F51" s="104">
        <v>14896.25</v>
      </c>
      <c r="G51" s="104"/>
    </row>
    <row r="52" spans="1:9" s="57" customFormat="1" ht="12.75" customHeight="1" x14ac:dyDescent="0.25">
      <c r="A52" s="56" t="s">
        <v>265</v>
      </c>
      <c r="B52" s="111" t="s">
        <v>266</v>
      </c>
      <c r="C52" s="111"/>
      <c r="D52" s="111"/>
      <c r="E52" s="111"/>
      <c r="F52" s="116">
        <v>8461.75</v>
      </c>
      <c r="G52" s="116"/>
    </row>
    <row r="53" spans="1:9" ht="13.5" customHeight="1" x14ac:dyDescent="0.25">
      <c r="A53" s="9" t="s">
        <v>283</v>
      </c>
      <c r="B53" s="103" t="s">
        <v>281</v>
      </c>
      <c r="C53" s="103"/>
      <c r="D53" s="103"/>
      <c r="E53" s="103"/>
      <c r="F53" s="104">
        <v>36723.4</v>
      </c>
      <c r="G53" s="104"/>
    </row>
    <row r="54" spans="1:9" s="3" customFormat="1" ht="9.75" customHeight="1" x14ac:dyDescent="0.25"/>
    <row r="55" spans="1:9" s="3" customFormat="1" x14ac:dyDescent="0.25">
      <c r="A55" s="3" t="s">
        <v>55</v>
      </c>
      <c r="F55" s="3" t="s">
        <v>49</v>
      </c>
      <c r="I55" s="3" t="s">
        <v>126</v>
      </c>
    </row>
    <row r="56" spans="1:9" s="3" customFormat="1" ht="13.5" customHeight="1" x14ac:dyDescent="0.25">
      <c r="F56" s="4" t="s">
        <v>183</v>
      </c>
    </row>
    <row r="57" spans="1:9" s="3" customFormat="1" x14ac:dyDescent="0.25">
      <c r="A57" s="3" t="s">
        <v>50</v>
      </c>
    </row>
    <row r="58" spans="1:9" s="3" customFormat="1" ht="12" customHeight="1" x14ac:dyDescent="0.25">
      <c r="C58" s="15" t="s">
        <v>51</v>
      </c>
      <c r="E58" s="15"/>
      <c r="F58" s="15"/>
      <c r="G58" s="15"/>
    </row>
    <row r="59" spans="1:9" s="3" customFormat="1" x14ac:dyDescent="0.25"/>
    <row r="60" spans="1:9" s="3" customFormat="1" x14ac:dyDescent="0.25"/>
  </sheetData>
  <mergeCells count="40">
    <mergeCell ref="B40:E40"/>
    <mergeCell ref="F40:G40"/>
    <mergeCell ref="A1:I1"/>
    <mergeCell ref="A2:I2"/>
    <mergeCell ref="A5:I5"/>
    <mergeCell ref="A10:I10"/>
    <mergeCell ref="A11:I11"/>
    <mergeCell ref="A12:I12"/>
    <mergeCell ref="A37:I37"/>
    <mergeCell ref="B39:E39"/>
    <mergeCell ref="F39:G39"/>
    <mergeCell ref="A13:C13"/>
    <mergeCell ref="A34:C34"/>
    <mergeCell ref="A3:K3"/>
    <mergeCell ref="B47:E47"/>
    <mergeCell ref="F47:G47"/>
    <mergeCell ref="B48:E48"/>
    <mergeCell ref="F48:G48"/>
    <mergeCell ref="B41:E41"/>
    <mergeCell ref="F41:G41"/>
    <mergeCell ref="B42:E42"/>
    <mergeCell ref="F42:G42"/>
    <mergeCell ref="B43:E43"/>
    <mergeCell ref="F43:G43"/>
    <mergeCell ref="B44:E44"/>
    <mergeCell ref="F44:G44"/>
    <mergeCell ref="B45:E45"/>
    <mergeCell ref="F45:G45"/>
    <mergeCell ref="B46:E46"/>
    <mergeCell ref="F46:G46"/>
    <mergeCell ref="B52:E52"/>
    <mergeCell ref="F52:G52"/>
    <mergeCell ref="B53:E53"/>
    <mergeCell ref="F53:G53"/>
    <mergeCell ref="B49:E49"/>
    <mergeCell ref="F49:G49"/>
    <mergeCell ref="B50:E50"/>
    <mergeCell ref="F50:G50"/>
    <mergeCell ref="B51:E51"/>
    <mergeCell ref="F51:G51"/>
  </mergeCells>
  <pageMargins left="0" right="0" top="0" bottom="0" header="0.31496062992125984" footer="0.31496062992125984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3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3.140625" style="1" customWidth="1"/>
    <col min="3" max="3" width="10.28515625" style="1" customWidth="1"/>
    <col min="4" max="5" width="13" style="1" customWidth="1"/>
    <col min="6" max="6" width="12.42578125" style="1" customWidth="1"/>
    <col min="7" max="7" width="13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5.25" customHeight="1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149</v>
      </c>
    </row>
    <row r="8" spans="1:11" s="3" customFormat="1" x14ac:dyDescent="0.25">
      <c r="A8" s="3" t="s">
        <v>3</v>
      </c>
      <c r="F8" s="4" t="s">
        <v>150</v>
      </c>
    </row>
    <row r="9" spans="1:11" s="3" customFormat="1" ht="5.25" customHeight="1" x14ac:dyDescent="0.25"/>
    <row r="10" spans="1:11" s="3" customFormat="1" ht="12" customHeigh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ht="12" customHeigh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2" customHeight="1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30100.49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85987.57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187987.44</v>
      </c>
      <c r="E18" s="10">
        <v>187700.23</v>
      </c>
      <c r="F18" s="10">
        <f>D18</f>
        <v>187987.44</v>
      </c>
      <c r="G18" s="11">
        <f t="shared" ref="G18:G27" si="0">E18-D18</f>
        <v>-287.20999999999185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71346.414236220473</v>
      </c>
      <c r="E19" s="10">
        <f>E18*I19</f>
        <v>71237.410125984257</v>
      </c>
      <c r="F19" s="10">
        <f t="shared" ref="F19:F23" si="1">D19</f>
        <v>71346.414236220473</v>
      </c>
      <c r="G19" s="11">
        <f t="shared" si="0"/>
        <v>-109.00411023621564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35525.185511811025</v>
      </c>
      <c r="E20" s="10">
        <f>E18*I20</f>
        <v>35470.909606299218</v>
      </c>
      <c r="F20" s="10">
        <f t="shared" si="1"/>
        <v>35525.185511811025</v>
      </c>
      <c r="G20" s="11">
        <f t="shared" si="0"/>
        <v>-54.27590551180765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32860.796598425201</v>
      </c>
      <c r="E21" s="10">
        <f>E18*I21</f>
        <v>32810.591385826774</v>
      </c>
      <c r="F21" s="10">
        <f t="shared" si="1"/>
        <v>32860.796598425201</v>
      </c>
      <c r="G21" s="11">
        <f t="shared" si="0"/>
        <v>-50.205212598426442</v>
      </c>
      <c r="H21" s="17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48255.043653543311</v>
      </c>
      <c r="E22" s="10">
        <f>E18*I22</f>
        <v>48181.318881889769</v>
      </c>
      <c r="F22" s="10">
        <f t="shared" si="1"/>
        <v>48255.043653543311</v>
      </c>
      <c r="G22" s="11">
        <f t="shared" si="0"/>
        <v>-73.72477165354212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76970.399999999994</v>
      </c>
      <c r="E24" s="11">
        <v>76857.759999999995</v>
      </c>
      <c r="F24" s="11">
        <f>D24</f>
        <v>76970.399999999994</v>
      </c>
      <c r="G24" s="11">
        <f t="shared" si="0"/>
        <v>-112.63999999999942</v>
      </c>
    </row>
    <row r="25" spans="1:9" ht="18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43222.080000000002</v>
      </c>
      <c r="E26" s="9">
        <v>43120.04</v>
      </c>
      <c r="F26" s="43">
        <f>F40</f>
        <v>42077.96</v>
      </c>
      <c r="G26" s="9">
        <f t="shared" si="0"/>
        <v>-102.04000000000087</v>
      </c>
    </row>
    <row r="27" spans="1:9" ht="29.25" customHeight="1" x14ac:dyDescent="0.25">
      <c r="A27" s="9" t="s">
        <v>33</v>
      </c>
      <c r="B27" s="9" t="s">
        <v>34</v>
      </c>
      <c r="C27" s="31">
        <v>4</v>
      </c>
      <c r="D27" s="9">
        <v>116184</v>
      </c>
      <c r="E27" s="9">
        <v>115972.37</v>
      </c>
      <c r="F27" s="9">
        <v>0</v>
      </c>
      <c r="G27" s="9">
        <f t="shared" si="0"/>
        <v>-211.63000000000466</v>
      </c>
    </row>
    <row r="28" spans="1:9" ht="17.2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983680.19000000006</v>
      </c>
      <c r="E28" s="9">
        <f>SUM(E29:E32)</f>
        <v>956934.19</v>
      </c>
      <c r="F28" s="9">
        <f t="shared" ref="F28:G28" si="2">SUM(F29:F32)</f>
        <v>983667.12</v>
      </c>
      <c r="G28" s="9">
        <f t="shared" si="2"/>
        <v>-26746.000000000062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24147.87</v>
      </c>
      <c r="E29" s="9">
        <v>24051.47</v>
      </c>
      <c r="F29" s="9">
        <v>24134.799999999999</v>
      </c>
      <c r="G29" s="9">
        <f>E29-D29</f>
        <v>-96.399999999997817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219795.67</v>
      </c>
      <c r="E30" s="9">
        <v>215061.25</v>
      </c>
      <c r="F30" s="9">
        <f>D30</f>
        <v>219795.67</v>
      </c>
      <c r="G30" s="9">
        <f>E30-D30</f>
        <v>-4734.4200000000128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739736.65</v>
      </c>
      <c r="E32" s="9">
        <v>717821.47</v>
      </c>
      <c r="F32" s="9">
        <f>D32</f>
        <v>739736.65</v>
      </c>
      <c r="G32" s="9">
        <f>E32-D32</f>
        <v>-21915.180000000051</v>
      </c>
    </row>
    <row r="33" spans="1:10" s="22" customFormat="1" ht="3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44005.01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201959.94</v>
      </c>
      <c r="H36" s="48"/>
      <c r="I36" s="48"/>
    </row>
    <row r="37" spans="1:10" ht="27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2.7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SUM(F41:L44)</f>
        <v>42077.96</v>
      </c>
      <c r="G40" s="114"/>
    </row>
    <row r="41" spans="1:10" ht="12.75" customHeight="1" x14ac:dyDescent="0.25">
      <c r="A41" s="9" t="s">
        <v>16</v>
      </c>
      <c r="B41" s="103" t="s">
        <v>267</v>
      </c>
      <c r="C41" s="103"/>
      <c r="D41" s="103"/>
      <c r="E41" s="103"/>
      <c r="F41" s="104">
        <v>750.16</v>
      </c>
      <c r="G41" s="104"/>
    </row>
    <row r="42" spans="1:10" ht="12.75" customHeight="1" x14ac:dyDescent="0.25">
      <c r="A42" s="9" t="s">
        <v>18</v>
      </c>
      <c r="B42" s="103" t="s">
        <v>209</v>
      </c>
      <c r="C42" s="103"/>
      <c r="D42" s="103"/>
      <c r="E42" s="103"/>
      <c r="F42" s="104">
        <v>800</v>
      </c>
      <c r="G42" s="104"/>
    </row>
    <row r="43" spans="1:10" ht="12.75" customHeight="1" x14ac:dyDescent="0.25">
      <c r="A43" s="9" t="s">
        <v>20</v>
      </c>
      <c r="B43" s="103" t="s">
        <v>268</v>
      </c>
      <c r="C43" s="103"/>
      <c r="D43" s="103"/>
      <c r="E43" s="103"/>
      <c r="F43" s="104">
        <v>18000</v>
      </c>
      <c r="G43" s="104"/>
    </row>
    <row r="44" spans="1:10" s="57" customFormat="1" ht="12.75" customHeight="1" x14ac:dyDescent="0.25">
      <c r="A44" s="56" t="s">
        <v>22</v>
      </c>
      <c r="B44" s="111" t="s">
        <v>281</v>
      </c>
      <c r="C44" s="111"/>
      <c r="D44" s="111"/>
      <c r="E44" s="111"/>
      <c r="F44" s="116">
        <v>22527.8</v>
      </c>
      <c r="G44" s="116"/>
    </row>
    <row r="45" spans="1:10" x14ac:dyDescent="0.25">
      <c r="B45" s="14"/>
      <c r="C45" s="14"/>
      <c r="D45" s="14"/>
      <c r="E45" s="14"/>
    </row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ht="10.5" customHeigh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A1:I1"/>
    <mergeCell ref="A2:I2"/>
    <mergeCell ref="A5:I5"/>
    <mergeCell ref="A10:I10"/>
    <mergeCell ref="A3:K3"/>
    <mergeCell ref="A13:C13"/>
    <mergeCell ref="A34:C34"/>
    <mergeCell ref="B43:E43"/>
    <mergeCell ref="F43:G43"/>
    <mergeCell ref="A11:I11"/>
    <mergeCell ref="B41:E41"/>
    <mergeCell ref="F41:G41"/>
    <mergeCell ref="B42:E42"/>
    <mergeCell ref="F42:G42"/>
    <mergeCell ref="A12:I12"/>
    <mergeCell ref="A37:I37"/>
    <mergeCell ref="B39:E39"/>
    <mergeCell ref="B44:E44"/>
    <mergeCell ref="F44:G44"/>
    <mergeCell ref="F39:G39"/>
    <mergeCell ref="B40:E40"/>
    <mergeCell ref="F40:G40"/>
  </mergeCells>
  <pageMargins left="0" right="0" top="0" bottom="0" header="0.31496062992125984" footer="0.31496062992125984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4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140625" style="1" customWidth="1"/>
    <col min="3" max="3" width="10.28515625" style="1" customWidth="1"/>
    <col min="4" max="4" width="12.28515625" style="1" customWidth="1"/>
    <col min="5" max="5" width="12.5703125" style="1" customWidth="1"/>
    <col min="6" max="6" width="13.28515625" style="1" customWidth="1"/>
    <col min="7" max="7" width="13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3.75" customHeight="1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151</v>
      </c>
    </row>
    <row r="8" spans="1:11" s="3" customFormat="1" x14ac:dyDescent="0.25">
      <c r="A8" s="3" t="s">
        <v>3</v>
      </c>
      <c r="F8" s="4" t="s">
        <v>152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77686.7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173358</v>
      </c>
      <c r="E18" s="10">
        <v>173341.31</v>
      </c>
      <c r="F18" s="10">
        <f>D18</f>
        <v>173358</v>
      </c>
      <c r="G18" s="11">
        <f t="shared" ref="G18:G27" si="0">E18-D18</f>
        <v>-16.690000000002328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62171.544642857152</v>
      </c>
      <c r="E19" s="10">
        <f>E18*I19</f>
        <v>62165.559092261916</v>
      </c>
      <c r="F19" s="10">
        <f t="shared" ref="F19:F23" si="1">D19</f>
        <v>62171.544642857152</v>
      </c>
      <c r="G19" s="11">
        <f t="shared" si="0"/>
        <v>-5.9855505952364183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30956.785714285714</v>
      </c>
      <c r="E20" s="10">
        <f>E18*I20</f>
        <v>30953.805357142857</v>
      </c>
      <c r="F20" s="10">
        <f t="shared" si="1"/>
        <v>30956.785714285714</v>
      </c>
      <c r="G20" s="11">
        <f t="shared" si="0"/>
        <v>-2.9803571428565192</v>
      </c>
      <c r="H20" s="34">
        <v>1.2</v>
      </c>
      <c r="I20" s="17">
        <f>H20/H18</f>
        <v>0.17857142857142858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1.48</v>
      </c>
      <c r="D21" s="10">
        <f>D18*I21</f>
        <v>38180.03571428571</v>
      </c>
      <c r="E21" s="10">
        <f>E18*I21</f>
        <v>38176.359940476192</v>
      </c>
      <c r="F21" s="10">
        <f t="shared" si="1"/>
        <v>38180.03571428571</v>
      </c>
      <c r="G21" s="11">
        <f t="shared" si="0"/>
        <v>-3.6757738095184322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42049.633928571428</v>
      </c>
      <c r="E22" s="10">
        <f>E18*I22</f>
        <v>42045.585610119044</v>
      </c>
      <c r="F22" s="10">
        <f t="shared" si="1"/>
        <v>42049.633928571428</v>
      </c>
      <c r="G22" s="11">
        <f t="shared" si="0"/>
        <v>-4.0483184523836826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64852.32</v>
      </c>
      <c r="E24" s="11">
        <v>64870.1</v>
      </c>
      <c r="F24" s="11">
        <f>D24</f>
        <v>64852.32</v>
      </c>
      <c r="G24" s="11">
        <f t="shared" si="0"/>
        <v>17.779999999998836</v>
      </c>
    </row>
    <row r="25" spans="1:9" ht="17.2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40159.08</v>
      </c>
      <c r="E26" s="9">
        <v>40605.06</v>
      </c>
      <c r="F26" s="43">
        <f>F40</f>
        <v>42156.47</v>
      </c>
      <c r="G26" s="9">
        <f t="shared" si="0"/>
        <v>445.97999999999593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1358524.94</v>
      </c>
      <c r="E28" s="9">
        <f>SUM(E29:E32)</f>
        <v>1342826.01</v>
      </c>
      <c r="F28" s="9">
        <f t="shared" ref="F28:G28" si="2">SUM(F29:F32)</f>
        <v>1325090.83</v>
      </c>
      <c r="G28" s="9">
        <f t="shared" si="2"/>
        <v>-15698.930000000051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392860.39</v>
      </c>
      <c r="E29" s="9">
        <v>399348.98</v>
      </c>
      <c r="F29" s="9">
        <v>359426.28</v>
      </c>
      <c r="G29" s="9">
        <f>E29-D29</f>
        <v>6488.5899999999674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164874.79</v>
      </c>
      <c r="E30" s="9">
        <v>161262.91</v>
      </c>
      <c r="F30" s="9">
        <f>D30</f>
        <v>164874.79</v>
      </c>
      <c r="G30" s="9">
        <f>E30-D30</f>
        <v>-3611.8800000000047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293012.78000000003</v>
      </c>
      <c r="E31" s="9">
        <v>277876.84999999998</v>
      </c>
      <c r="F31" s="9">
        <f>D31</f>
        <v>293012.78000000003</v>
      </c>
      <c r="G31" s="9">
        <f>E31-D31</f>
        <v>-15135.930000000051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507776.98</v>
      </c>
      <c r="E32" s="9">
        <v>504337.27</v>
      </c>
      <c r="F32" s="9">
        <f>D32</f>
        <v>507776.98</v>
      </c>
      <c r="G32" s="9">
        <f>E32-D32</f>
        <v>-3439.7099999999627</v>
      </c>
    </row>
    <row r="33" spans="1:10" s="22" customFormat="1" ht="4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77904.84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0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SUM(F41:G47)</f>
        <v>42156.47</v>
      </c>
      <c r="G40" s="114"/>
    </row>
    <row r="41" spans="1:10" ht="13.5" customHeight="1" x14ac:dyDescent="0.25">
      <c r="A41" s="9" t="s">
        <v>16</v>
      </c>
      <c r="B41" s="103" t="s">
        <v>269</v>
      </c>
      <c r="C41" s="103"/>
      <c r="D41" s="103"/>
      <c r="E41" s="103"/>
      <c r="F41" s="104">
        <v>3579.05</v>
      </c>
      <c r="G41" s="104"/>
    </row>
    <row r="42" spans="1:10" ht="13.5" customHeight="1" x14ac:dyDescent="0.25">
      <c r="A42" s="9" t="s">
        <v>18</v>
      </c>
      <c r="B42" s="103" t="s">
        <v>270</v>
      </c>
      <c r="C42" s="103"/>
      <c r="D42" s="103"/>
      <c r="E42" s="103"/>
      <c r="F42" s="104">
        <v>5071.5</v>
      </c>
      <c r="G42" s="104"/>
    </row>
    <row r="43" spans="1:10" s="57" customFormat="1" ht="13.5" customHeight="1" x14ac:dyDescent="0.25">
      <c r="A43" s="56" t="s">
        <v>20</v>
      </c>
      <c r="B43" s="111" t="s">
        <v>263</v>
      </c>
      <c r="C43" s="111"/>
      <c r="D43" s="111"/>
      <c r="E43" s="111"/>
      <c r="F43" s="116">
        <v>4429</v>
      </c>
      <c r="G43" s="116"/>
    </row>
    <row r="44" spans="1:10" ht="13.5" customHeight="1" x14ac:dyDescent="0.25">
      <c r="A44" s="9" t="s">
        <v>22</v>
      </c>
      <c r="B44" s="103" t="s">
        <v>271</v>
      </c>
      <c r="C44" s="103"/>
      <c r="D44" s="103"/>
      <c r="E44" s="103"/>
      <c r="F44" s="104">
        <v>1925.14</v>
      </c>
      <c r="G44" s="104"/>
    </row>
    <row r="45" spans="1:10" s="57" customFormat="1" ht="13.5" customHeight="1" x14ac:dyDescent="0.25">
      <c r="A45" s="56" t="s">
        <v>24</v>
      </c>
      <c r="B45" s="111" t="s">
        <v>232</v>
      </c>
      <c r="C45" s="111"/>
      <c r="D45" s="111"/>
      <c r="E45" s="111"/>
      <c r="F45" s="116">
        <v>2685.34</v>
      </c>
      <c r="G45" s="116"/>
    </row>
    <row r="46" spans="1:10" s="57" customFormat="1" ht="13.5" customHeight="1" x14ac:dyDescent="0.25">
      <c r="A46" s="56" t="s">
        <v>142</v>
      </c>
      <c r="B46" s="111" t="s">
        <v>277</v>
      </c>
      <c r="C46" s="111"/>
      <c r="D46" s="111"/>
      <c r="E46" s="111"/>
      <c r="F46" s="116">
        <v>10425.14</v>
      </c>
      <c r="G46" s="116"/>
    </row>
    <row r="47" spans="1:10" s="57" customFormat="1" ht="12.75" customHeight="1" x14ac:dyDescent="0.25">
      <c r="A47" s="56" t="s">
        <v>143</v>
      </c>
      <c r="B47" s="111" t="s">
        <v>281</v>
      </c>
      <c r="C47" s="111"/>
      <c r="D47" s="111"/>
      <c r="E47" s="111"/>
      <c r="F47" s="116">
        <v>14041.3</v>
      </c>
      <c r="G47" s="116"/>
    </row>
    <row r="48" spans="1:10" x14ac:dyDescent="0.25">
      <c r="B48" s="14"/>
      <c r="C48" s="14"/>
      <c r="D48" s="14"/>
      <c r="E48" s="14"/>
    </row>
    <row r="49" spans="1:9" s="3" customFormat="1" x14ac:dyDescent="0.25">
      <c r="A49" s="3" t="s">
        <v>55</v>
      </c>
      <c r="F49" s="3" t="s">
        <v>49</v>
      </c>
      <c r="I49" s="3" t="s">
        <v>126</v>
      </c>
    </row>
    <row r="50" spans="1:9" s="3" customFormat="1" ht="13.5" customHeight="1" x14ac:dyDescent="0.25">
      <c r="F50" s="4" t="s">
        <v>183</v>
      </c>
    </row>
    <row r="51" spans="1:9" s="3" customFormat="1" x14ac:dyDescent="0.25">
      <c r="A51" s="3" t="s">
        <v>50</v>
      </c>
    </row>
    <row r="52" spans="1:9" s="3" customFormat="1" ht="11.25" customHeight="1" x14ac:dyDescent="0.25">
      <c r="C52" s="15" t="s">
        <v>51</v>
      </c>
      <c r="E52" s="15"/>
      <c r="F52" s="15"/>
      <c r="G52" s="15"/>
    </row>
    <row r="53" spans="1:9" s="3" customFormat="1" x14ac:dyDescent="0.25"/>
    <row r="54" spans="1:9" s="3" customFormat="1" x14ac:dyDescent="0.25"/>
  </sheetData>
  <mergeCells count="28">
    <mergeCell ref="A1:I1"/>
    <mergeCell ref="A2:I2"/>
    <mergeCell ref="A5:I5"/>
    <mergeCell ref="A10:I10"/>
    <mergeCell ref="A3:K3"/>
    <mergeCell ref="B40:E40"/>
    <mergeCell ref="F40:G40"/>
    <mergeCell ref="A13:C13"/>
    <mergeCell ref="A34:C34"/>
    <mergeCell ref="A11:I11"/>
    <mergeCell ref="A12:I12"/>
    <mergeCell ref="A37:I37"/>
    <mergeCell ref="B39:E39"/>
    <mergeCell ref="F39:G39"/>
    <mergeCell ref="B43:E43"/>
    <mergeCell ref="F43:G43"/>
    <mergeCell ref="B41:E41"/>
    <mergeCell ref="F41:G41"/>
    <mergeCell ref="B42:E42"/>
    <mergeCell ref="F42:G42"/>
    <mergeCell ref="B47:E47"/>
    <mergeCell ref="F47:G47"/>
    <mergeCell ref="B44:E44"/>
    <mergeCell ref="F44:G44"/>
    <mergeCell ref="B45:E45"/>
    <mergeCell ref="F45:G45"/>
    <mergeCell ref="B46:E46"/>
    <mergeCell ref="F46:G46"/>
  </mergeCells>
  <pageMargins left="0" right="0" top="0" bottom="0" header="0.31496062992125984" footer="0.31496062992125984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8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5703125" style="1" customWidth="1"/>
    <col min="3" max="3" width="11.42578125" style="1" customWidth="1"/>
    <col min="4" max="5" width="12.7109375" style="1" customWidth="1"/>
    <col min="6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.7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1" ht="16.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153</v>
      </c>
    </row>
    <row r="8" spans="1:11" s="3" customFormat="1" x14ac:dyDescent="0.25">
      <c r="A8" s="3" t="s">
        <v>3</v>
      </c>
      <c r="F8" s="4" t="s">
        <v>154</v>
      </c>
    </row>
    <row r="9" spans="1:11" s="3" customFormat="1" ht="4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90258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147937.29</v>
      </c>
      <c r="E18" s="10">
        <v>133299.93</v>
      </c>
      <c r="F18" s="10">
        <f>D18</f>
        <v>147937.29</v>
      </c>
      <c r="G18" s="11">
        <f t="shared" ref="G18:G27" si="0">E18-D18</f>
        <v>-14637.360000000015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53054.891205357155</v>
      </c>
      <c r="E19" s="10">
        <f>E18*I19</f>
        <v>47805.480848214291</v>
      </c>
      <c r="F19" s="10">
        <f t="shared" ref="F19:F23" si="1">D19</f>
        <v>53054.891205357155</v>
      </c>
      <c r="G19" s="11">
        <f t="shared" si="0"/>
        <v>-5249.4103571428641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26417.373214285715</v>
      </c>
      <c r="E20" s="10">
        <f>E18*I20</f>
        <v>23803.558928571427</v>
      </c>
      <c r="F20" s="10">
        <f t="shared" si="1"/>
        <v>26417.373214285715</v>
      </c>
      <c r="G20" s="11">
        <f t="shared" si="0"/>
        <v>-2613.8142857142884</v>
      </c>
      <c r="H20" s="34">
        <v>1.2</v>
      </c>
      <c r="I20" s="17">
        <f>H20/H18</f>
        <v>0.17857142857142858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1.48</v>
      </c>
      <c r="D21" s="10">
        <f>D18*I21</f>
        <v>32581.426964285714</v>
      </c>
      <c r="E21" s="10">
        <f>E18*I21</f>
        <v>29357.722678571427</v>
      </c>
      <c r="F21" s="10">
        <f t="shared" si="1"/>
        <v>32581.426964285714</v>
      </c>
      <c r="G21" s="11">
        <f t="shared" si="0"/>
        <v>-3223.7042857142878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35883.598616071431</v>
      </c>
      <c r="E22" s="10">
        <f>E18*I22</f>
        <v>32333.167544642856</v>
      </c>
      <c r="F22" s="10">
        <f t="shared" si="1"/>
        <v>35883.598616071431</v>
      </c>
      <c r="G22" s="11">
        <f t="shared" si="0"/>
        <v>-3550.4310714285748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55795.48</v>
      </c>
      <c r="E24" s="11">
        <v>49870.85</v>
      </c>
      <c r="F24" s="11">
        <f>D24</f>
        <v>55795.48</v>
      </c>
      <c r="G24" s="11">
        <f t="shared" si="0"/>
        <v>-5924.6300000000047</v>
      </c>
    </row>
    <row r="25" spans="1:9" ht="17.2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34550.6</v>
      </c>
      <c r="E26" s="9">
        <v>31161.53</v>
      </c>
      <c r="F26" s="43">
        <f>F40</f>
        <v>20231.43</v>
      </c>
      <c r="G26" s="9">
        <f t="shared" si="0"/>
        <v>-3389.0699999999997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898781.90999999992</v>
      </c>
      <c r="E28" s="9">
        <f>SUM(E29:E32)</f>
        <v>768435.15</v>
      </c>
      <c r="F28" s="9">
        <f t="shared" ref="F28:G28" si="2">SUM(F29:F32)</f>
        <v>868104.84999999986</v>
      </c>
      <c r="G28" s="9">
        <f t="shared" si="2"/>
        <v>-130346.75999999998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357072.53</v>
      </c>
      <c r="E29" s="9">
        <v>303205.39</v>
      </c>
      <c r="F29" s="9">
        <v>326395.46999999997</v>
      </c>
      <c r="G29" s="9">
        <f>E29-D29</f>
        <v>-53867.140000000014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89661.97</v>
      </c>
      <c r="E30" s="9">
        <v>74621.19</v>
      </c>
      <c r="F30" s="9">
        <f>D30</f>
        <v>89661.97</v>
      </c>
      <c r="G30" s="9">
        <f>E30-D30</f>
        <v>-15040.779999999999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159143.10999999999</v>
      </c>
      <c r="E31" s="9">
        <v>127693.07</v>
      </c>
      <c r="F31" s="9">
        <f>D31</f>
        <v>159143.10999999999</v>
      </c>
      <c r="G31" s="9">
        <f>E31-D31</f>
        <v>-31450.039999999979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292904.3</v>
      </c>
      <c r="E32" s="9">
        <v>262915.5</v>
      </c>
      <c r="F32" s="9">
        <f>D32</f>
        <v>292904.3</v>
      </c>
      <c r="G32" s="9">
        <f>E32-D32</f>
        <v>-29988.799999999988</v>
      </c>
    </row>
    <row r="33" spans="1:10" s="22" customFormat="1" ht="4.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202763.32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0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SUM(F41:L44)</f>
        <v>20231.43</v>
      </c>
      <c r="G40" s="114"/>
    </row>
    <row r="41" spans="1:10" ht="13.5" customHeight="1" x14ac:dyDescent="0.25">
      <c r="A41" s="9" t="s">
        <v>16</v>
      </c>
      <c r="B41" s="103" t="s">
        <v>272</v>
      </c>
      <c r="C41" s="103"/>
      <c r="D41" s="103"/>
      <c r="E41" s="103"/>
      <c r="F41" s="104">
        <v>731.13</v>
      </c>
      <c r="G41" s="104"/>
    </row>
    <row r="42" spans="1:10" s="57" customFormat="1" ht="13.5" customHeight="1" x14ac:dyDescent="0.25">
      <c r="A42" s="56" t="s">
        <v>18</v>
      </c>
      <c r="B42" s="111" t="s">
        <v>263</v>
      </c>
      <c r="C42" s="111"/>
      <c r="D42" s="111"/>
      <c r="E42" s="111"/>
      <c r="F42" s="116">
        <v>5239</v>
      </c>
      <c r="G42" s="116"/>
    </row>
    <row r="43" spans="1:10" s="57" customFormat="1" ht="13.5" customHeight="1" x14ac:dyDescent="0.25">
      <c r="A43" s="56" t="s">
        <v>20</v>
      </c>
      <c r="B43" s="111" t="s">
        <v>273</v>
      </c>
      <c r="C43" s="111"/>
      <c r="D43" s="111"/>
      <c r="E43" s="111"/>
      <c r="F43" s="116">
        <v>220</v>
      </c>
      <c r="G43" s="116"/>
    </row>
    <row r="44" spans="1:10" s="57" customFormat="1" ht="12.75" customHeight="1" x14ac:dyDescent="0.25">
      <c r="A44" s="56" t="s">
        <v>22</v>
      </c>
      <c r="B44" s="111" t="s">
        <v>281</v>
      </c>
      <c r="C44" s="111"/>
      <c r="D44" s="111"/>
      <c r="E44" s="111"/>
      <c r="F44" s="116">
        <v>14041.3</v>
      </c>
      <c r="G44" s="116"/>
    </row>
    <row r="45" spans="1:10" s="3" customForma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ht="12" customHeigh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A11:I11"/>
    <mergeCell ref="A1:I1"/>
    <mergeCell ref="A2:I2"/>
    <mergeCell ref="A5:I5"/>
    <mergeCell ref="A10:I10"/>
    <mergeCell ref="A3:K3"/>
    <mergeCell ref="B41:E41"/>
    <mergeCell ref="F41:G41"/>
    <mergeCell ref="A12:I12"/>
    <mergeCell ref="A37:I37"/>
    <mergeCell ref="B39:E39"/>
    <mergeCell ref="F39:G39"/>
    <mergeCell ref="B40:E40"/>
    <mergeCell ref="F40:G40"/>
    <mergeCell ref="A13:C13"/>
    <mergeCell ref="A34:C34"/>
    <mergeCell ref="B43:E43"/>
    <mergeCell ref="F43:G43"/>
    <mergeCell ref="B44:E44"/>
    <mergeCell ref="F44:G44"/>
    <mergeCell ref="B42:E42"/>
    <mergeCell ref="F42:G42"/>
  </mergeCells>
  <pageMargins left="0" right="0" top="0" bottom="0" header="0.31496062992125984" footer="0.31496062992125984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3" workbookViewId="0">
      <selection activeCell="N39" sqref="N39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1" style="1" customWidth="1"/>
    <col min="4" max="5" width="12.7109375" style="1" customWidth="1"/>
    <col min="6" max="6" width="13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155</v>
      </c>
    </row>
    <row r="8" spans="1:11" s="3" customFormat="1" x14ac:dyDescent="0.25">
      <c r="A8" s="3" t="s">
        <v>3</v>
      </c>
      <c r="F8" s="4" t="s">
        <v>156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16007.99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24009.46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115154.04</v>
      </c>
      <c r="E18" s="10">
        <v>111502.82</v>
      </c>
      <c r="F18" s="10">
        <f>D18</f>
        <v>115154.04</v>
      </c>
      <c r="G18" s="11">
        <f t="shared" ref="G18:G27" si="0">E18-D18</f>
        <v>-3651.2199999999866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41297.803035714292</v>
      </c>
      <c r="E19" s="10">
        <f>E18*I19</f>
        <v>39988.362529761915</v>
      </c>
      <c r="F19" s="10">
        <f t="shared" ref="F19:F23" si="1">D19</f>
        <v>41297.803035714292</v>
      </c>
      <c r="G19" s="11">
        <f t="shared" si="0"/>
        <v>-1309.4405059523779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20563.221428571429</v>
      </c>
      <c r="E20" s="10">
        <f>E18*I20</f>
        <v>19911.217857142859</v>
      </c>
      <c r="F20" s="10">
        <f t="shared" si="1"/>
        <v>20563.221428571429</v>
      </c>
      <c r="G20" s="11">
        <f t="shared" si="0"/>
        <v>-652.00357142856956</v>
      </c>
      <c r="H20" s="34">
        <v>1.2</v>
      </c>
      <c r="I20" s="17">
        <f>H20/H18</f>
        <v>0.17857142857142858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1.48</v>
      </c>
      <c r="D21" s="10">
        <f>D18*I21</f>
        <v>25361.306428571428</v>
      </c>
      <c r="E21" s="10">
        <f>E18*I21</f>
        <v>24557.168690476192</v>
      </c>
      <c r="F21" s="10">
        <f t="shared" si="1"/>
        <v>25361.306428571428</v>
      </c>
      <c r="G21" s="11">
        <f t="shared" si="0"/>
        <v>-804.13773809523627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27931.709107142855</v>
      </c>
      <c r="E22" s="10">
        <f>E18*I22</f>
        <v>27046.070922619048</v>
      </c>
      <c r="F22" s="10">
        <f t="shared" si="1"/>
        <v>27931.709107142855</v>
      </c>
      <c r="G22" s="11">
        <f t="shared" si="0"/>
        <v>-885.63818452380656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44553.599999999999</v>
      </c>
      <c r="E24" s="11">
        <v>43163.91</v>
      </c>
      <c r="F24" s="11">
        <f>D24</f>
        <v>44553.599999999999</v>
      </c>
      <c r="G24" s="11">
        <f t="shared" si="0"/>
        <v>-1389.6899999999951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27589.08</v>
      </c>
      <c r="E26" s="9">
        <v>26732.51</v>
      </c>
      <c r="F26" s="43">
        <f>F40</f>
        <v>29550.17</v>
      </c>
      <c r="G26" s="9">
        <f t="shared" si="0"/>
        <v>-856.57000000000335</v>
      </c>
    </row>
    <row r="27" spans="1:9" ht="29.25" customHeight="1" x14ac:dyDescent="0.25">
      <c r="A27" s="9" t="s">
        <v>33</v>
      </c>
      <c r="B27" s="9" t="s">
        <v>34</v>
      </c>
      <c r="C27" s="31">
        <v>6</v>
      </c>
      <c r="D27" s="9">
        <v>90327.6</v>
      </c>
      <c r="E27" s="9">
        <v>86923.48</v>
      </c>
      <c r="F27" s="9">
        <v>45501.21</v>
      </c>
      <c r="G27" s="9">
        <f t="shared" si="0"/>
        <v>-3404.1200000000099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728812.28</v>
      </c>
      <c r="E28" s="9">
        <f>SUM(E29:E32)</f>
        <v>692118.55</v>
      </c>
      <c r="F28" s="9">
        <f t="shared" ref="F28:G28" si="2">SUM(F29:F32)</f>
        <v>728815.40999999992</v>
      </c>
      <c r="G28" s="9">
        <f t="shared" si="2"/>
        <v>-36693.729999999974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11173.11</v>
      </c>
      <c r="E29" s="9">
        <v>10856.43</v>
      </c>
      <c r="F29" s="9">
        <v>11176.24</v>
      </c>
      <c r="G29" s="9">
        <f>E29-D29</f>
        <v>-316.68000000000029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96225.79</v>
      </c>
      <c r="E30" s="9">
        <v>92525.32</v>
      </c>
      <c r="F30" s="9">
        <f>D30</f>
        <v>96225.79</v>
      </c>
      <c r="G30" s="9">
        <f>E30-D30</f>
        <v>-3700.4699999999866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193223.59</v>
      </c>
      <c r="E31" s="9">
        <v>176213.24</v>
      </c>
      <c r="F31" s="9">
        <f>D31</f>
        <v>193223.59</v>
      </c>
      <c r="G31" s="9">
        <f>E31-D31</f>
        <v>-17010.350000000006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428189.79</v>
      </c>
      <c r="E32" s="9">
        <v>412523.56</v>
      </c>
      <c r="F32" s="9">
        <f>D32</f>
        <v>428189.79</v>
      </c>
      <c r="G32" s="9">
        <f>E32-D32</f>
        <v>-15666.229999999981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38173.08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65431.73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81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SUM(F41:L45)</f>
        <v>29550.17</v>
      </c>
      <c r="G40" s="114"/>
    </row>
    <row r="41" spans="1:10" ht="13.5" customHeight="1" x14ac:dyDescent="0.25">
      <c r="A41" s="9" t="s">
        <v>16</v>
      </c>
      <c r="B41" s="103" t="s">
        <v>241</v>
      </c>
      <c r="C41" s="103"/>
      <c r="D41" s="103"/>
      <c r="E41" s="103"/>
      <c r="F41" s="104">
        <v>400</v>
      </c>
      <c r="G41" s="104"/>
    </row>
    <row r="42" spans="1:10" ht="13.5" customHeight="1" x14ac:dyDescent="0.25">
      <c r="A42" s="9" t="s">
        <v>18</v>
      </c>
      <c r="B42" s="103" t="s">
        <v>232</v>
      </c>
      <c r="C42" s="103"/>
      <c r="D42" s="103"/>
      <c r="E42" s="103"/>
      <c r="F42" s="104">
        <v>1611.19</v>
      </c>
      <c r="G42" s="104"/>
    </row>
    <row r="43" spans="1:10" s="57" customFormat="1" ht="13.5" customHeight="1" x14ac:dyDescent="0.25">
      <c r="A43" s="56" t="s">
        <v>20</v>
      </c>
      <c r="B43" s="111" t="s">
        <v>229</v>
      </c>
      <c r="C43" s="111"/>
      <c r="D43" s="111"/>
      <c r="E43" s="111"/>
      <c r="F43" s="116">
        <v>4888.8599999999997</v>
      </c>
      <c r="G43" s="116"/>
    </row>
    <row r="44" spans="1:10" ht="13.5" customHeight="1" x14ac:dyDescent="0.25">
      <c r="A44" s="9" t="s">
        <v>22</v>
      </c>
      <c r="B44" s="103" t="s">
        <v>274</v>
      </c>
      <c r="C44" s="103"/>
      <c r="D44" s="103"/>
      <c r="E44" s="103"/>
      <c r="F44" s="104">
        <v>9071.7199999999993</v>
      </c>
      <c r="G44" s="104"/>
    </row>
    <row r="45" spans="1:10" s="57" customFormat="1" ht="13.5" customHeight="1" x14ac:dyDescent="0.25">
      <c r="A45" s="56" t="s">
        <v>24</v>
      </c>
      <c r="B45" s="111" t="s">
        <v>281</v>
      </c>
      <c r="C45" s="111"/>
      <c r="D45" s="111"/>
      <c r="E45" s="111"/>
      <c r="F45" s="116">
        <v>13578.4</v>
      </c>
      <c r="G45" s="116"/>
    </row>
    <row r="46" spans="1:10" s="13" customFormat="1" ht="13.5" customHeight="1" x14ac:dyDescent="0.25">
      <c r="A46" s="82" t="s">
        <v>25</v>
      </c>
      <c r="B46" s="95" t="s">
        <v>129</v>
      </c>
      <c r="C46" s="96"/>
      <c r="D46" s="96"/>
      <c r="E46" s="97"/>
      <c r="F46" s="113">
        <f>SUM(F47)</f>
        <v>45501.21</v>
      </c>
      <c r="G46" s="114"/>
    </row>
    <row r="47" spans="1:10" ht="13.5" customHeight="1" x14ac:dyDescent="0.25">
      <c r="A47" s="9" t="s">
        <v>128</v>
      </c>
      <c r="B47" s="103" t="s">
        <v>275</v>
      </c>
      <c r="C47" s="103"/>
      <c r="D47" s="103"/>
      <c r="E47" s="103"/>
      <c r="F47" s="104">
        <v>45501.21</v>
      </c>
      <c r="G47" s="104"/>
    </row>
    <row r="48" spans="1:10" s="3" customFormat="1" ht="6" customHeight="1" x14ac:dyDescent="0.25"/>
    <row r="49" spans="1:9" s="3" customFormat="1" x14ac:dyDescent="0.25">
      <c r="A49" s="3" t="s">
        <v>55</v>
      </c>
      <c r="F49" s="3" t="s">
        <v>49</v>
      </c>
      <c r="I49" s="3" t="s">
        <v>126</v>
      </c>
    </row>
    <row r="50" spans="1:9" s="3" customFormat="1" ht="10.5" customHeight="1" x14ac:dyDescent="0.25">
      <c r="F50" s="4" t="s">
        <v>183</v>
      </c>
    </row>
    <row r="51" spans="1:9" s="3" customFormat="1" x14ac:dyDescent="0.25">
      <c r="A51" s="3" t="s">
        <v>50</v>
      </c>
    </row>
    <row r="52" spans="1:9" s="3" customFormat="1" x14ac:dyDescent="0.25">
      <c r="C52" s="15" t="s">
        <v>51</v>
      </c>
      <c r="E52" s="15"/>
      <c r="F52" s="15"/>
      <c r="G52" s="15"/>
    </row>
    <row r="53" spans="1:9" s="3" customFormat="1" x14ac:dyDescent="0.25"/>
    <row r="54" spans="1:9" s="3" customFormat="1" x14ac:dyDescent="0.25"/>
  </sheetData>
  <mergeCells count="28">
    <mergeCell ref="A1:I1"/>
    <mergeCell ref="A2:I2"/>
    <mergeCell ref="A5:I5"/>
    <mergeCell ref="A10:I10"/>
    <mergeCell ref="A11:I11"/>
    <mergeCell ref="A3:K3"/>
    <mergeCell ref="B41:E41"/>
    <mergeCell ref="F41:G41"/>
    <mergeCell ref="B42:E42"/>
    <mergeCell ref="A13:C13"/>
    <mergeCell ref="A12:I12"/>
    <mergeCell ref="A34:C34"/>
    <mergeCell ref="A37:I37"/>
    <mergeCell ref="B39:E39"/>
    <mergeCell ref="F39:G39"/>
    <mergeCell ref="B40:E40"/>
    <mergeCell ref="F40:G40"/>
    <mergeCell ref="F42:G42"/>
    <mergeCell ref="B46:E46"/>
    <mergeCell ref="F46:G46"/>
    <mergeCell ref="B47:E47"/>
    <mergeCell ref="F47:G47"/>
    <mergeCell ref="B43:E43"/>
    <mergeCell ref="F43:G43"/>
    <mergeCell ref="B44:E44"/>
    <mergeCell ref="F44:G44"/>
    <mergeCell ref="B45:E45"/>
    <mergeCell ref="F45:G45"/>
  </mergeCells>
  <pageMargins left="0" right="0" top="0" bottom="0" header="0.31496062992125984" footer="0.31496062992125984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5" workbookViewId="0">
      <selection activeCell="A37" sqref="A37:I37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1" style="1" customWidth="1"/>
    <col min="4" max="5" width="12.7109375" style="1" customWidth="1"/>
    <col min="6" max="6" width="13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184</v>
      </c>
    </row>
    <row r="8" spans="1:11" s="3" customFormat="1" x14ac:dyDescent="0.25">
      <c r="A8" s="3" t="s">
        <v>3</v>
      </c>
      <c r="F8" s="4" t="s">
        <v>185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0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7" t="s">
        <v>175</v>
      </c>
      <c r="B15" s="78"/>
      <c r="C15" s="78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230059.8</v>
      </c>
      <c r="E18" s="10">
        <v>219203.96</v>
      </c>
      <c r="F18" s="10">
        <f>D18</f>
        <v>230059.8</v>
      </c>
      <c r="G18" s="11">
        <f t="shared" ref="G18:G27" si="0">E18-D18</f>
        <v>-10855.839999999997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82506.565178571444</v>
      </c>
      <c r="E19" s="10">
        <f>E18*I19</f>
        <v>78613.324940476203</v>
      </c>
      <c r="F19" s="10">
        <f t="shared" ref="F19:F23" si="1">D19</f>
        <v>82506.565178571444</v>
      </c>
      <c r="G19" s="11">
        <f t="shared" si="0"/>
        <v>-3893.2402380952408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41082.107142857145</v>
      </c>
      <c r="E20" s="10">
        <f>E18*I20</f>
        <v>39143.564285714288</v>
      </c>
      <c r="F20" s="10">
        <f t="shared" si="1"/>
        <v>41082.107142857145</v>
      </c>
      <c r="G20" s="11">
        <f t="shared" si="0"/>
        <v>-1938.5428571428565</v>
      </c>
      <c r="H20" s="34">
        <v>1.2</v>
      </c>
      <c r="I20" s="17">
        <f>H20/H18</f>
        <v>0.17857142857142858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1.48</v>
      </c>
      <c r="D21" s="10">
        <f>D18*I21</f>
        <v>50667.932142857142</v>
      </c>
      <c r="E21" s="10">
        <f>E18*I21</f>
        <v>48277.062619047618</v>
      </c>
      <c r="F21" s="10">
        <f t="shared" si="1"/>
        <v>50667.932142857142</v>
      </c>
      <c r="G21" s="11">
        <f t="shared" si="0"/>
        <v>-2390.8695238095243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55803.19553571428</v>
      </c>
      <c r="E22" s="10">
        <f>E18*I22</f>
        <v>53170.008154761905</v>
      </c>
      <c r="F22" s="10">
        <f t="shared" si="1"/>
        <v>55803.19553571428</v>
      </c>
      <c r="G22" s="11">
        <f t="shared" si="0"/>
        <v>-2633.187380952375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96602.01</v>
      </c>
      <c r="E23" s="11">
        <v>91431.16</v>
      </c>
      <c r="F23" s="10">
        <f t="shared" si="1"/>
        <v>96602.01</v>
      </c>
      <c r="G23" s="11">
        <f t="shared" si="0"/>
        <v>-5170.8499999999913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89011.26</v>
      </c>
      <c r="E24" s="11">
        <v>84868.26</v>
      </c>
      <c r="F24" s="11">
        <f>D24</f>
        <v>89011.26</v>
      </c>
      <c r="G24" s="11">
        <f t="shared" si="0"/>
        <v>-4143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27730.89</v>
      </c>
      <c r="E25" s="11">
        <v>26440.16</v>
      </c>
      <c r="F25" s="11">
        <v>0</v>
      </c>
      <c r="G25" s="11">
        <f t="shared" si="0"/>
        <v>-1290.7299999999996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55118.97</v>
      </c>
      <c r="E26" s="9">
        <v>52553.5</v>
      </c>
      <c r="F26" s="43">
        <f>F40</f>
        <v>37323.4</v>
      </c>
      <c r="G26" s="9">
        <f t="shared" si="0"/>
        <v>-2565.4700000000012</v>
      </c>
    </row>
    <row r="27" spans="1:9" ht="29.25" customHeight="1" x14ac:dyDescent="0.25">
      <c r="A27" s="9" t="s">
        <v>33</v>
      </c>
      <c r="B27" s="9" t="s">
        <v>34</v>
      </c>
      <c r="C27" s="31">
        <v>5</v>
      </c>
      <c r="D27" s="9">
        <v>92422.5</v>
      </c>
      <c r="E27" s="9">
        <v>87173.56</v>
      </c>
      <c r="F27" s="9">
        <v>170896.94</v>
      </c>
      <c r="G27" s="9">
        <f t="shared" si="0"/>
        <v>-5248.9400000000023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1278836.74</v>
      </c>
      <c r="E28" s="9">
        <f>SUM(E29:E32)</f>
        <v>1195294.2</v>
      </c>
      <c r="F28" s="9">
        <f t="shared" ref="F28:G28" si="2">SUM(F29:F32)</f>
        <v>1076044.1795238093</v>
      </c>
      <c r="G28" s="9">
        <f t="shared" si="2"/>
        <v>-83542.539999999979</v>
      </c>
    </row>
    <row r="29" spans="1:9" ht="15.75" thickBot="1" x14ac:dyDescent="0.3">
      <c r="A29" s="9" t="s">
        <v>37</v>
      </c>
      <c r="B29" s="9" t="s">
        <v>130</v>
      </c>
      <c r="C29" s="18">
        <v>3.51</v>
      </c>
      <c r="D29" s="9">
        <v>38770.959999999999</v>
      </c>
      <c r="E29" s="9">
        <v>36892.06</v>
      </c>
      <c r="F29" s="9">
        <v>41442.93</v>
      </c>
      <c r="G29" s="9">
        <f>E29-D29</f>
        <v>-1878.9000000000015</v>
      </c>
    </row>
    <row r="30" spans="1:9" ht="14.25" customHeight="1" thickBot="1" x14ac:dyDescent="0.3">
      <c r="A30" s="9" t="s">
        <v>39</v>
      </c>
      <c r="B30" s="9" t="s">
        <v>38</v>
      </c>
      <c r="C30" s="18">
        <v>20.68</v>
      </c>
      <c r="D30" s="9">
        <v>207855.4</v>
      </c>
      <c r="E30" s="9">
        <v>195584.55</v>
      </c>
      <c r="F30" s="46">
        <f>F9+D21-E21</f>
        <v>2390.8695238095243</v>
      </c>
      <c r="G30" s="9">
        <f>E30-D30</f>
        <v>-12270.850000000006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344762.66</v>
      </c>
      <c r="E31" s="9">
        <v>312724</v>
      </c>
      <c r="F31" s="9">
        <f>D31</f>
        <v>344762.66</v>
      </c>
      <c r="G31" s="9">
        <f>E31-D31</f>
        <v>-32038.659999999974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687447.72</v>
      </c>
      <c r="E32" s="9">
        <v>650093.59</v>
      </c>
      <c r="F32" s="9">
        <f>D32</f>
        <v>687447.72</v>
      </c>
      <c r="G32" s="9">
        <f>E32-D32</f>
        <v>-37354.130000000005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56265.74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7" t="s">
        <v>181</v>
      </c>
      <c r="B36" s="78"/>
      <c r="C36" s="78"/>
      <c r="D36" s="53"/>
      <c r="E36" s="54"/>
      <c r="F36" s="54"/>
      <c r="G36" s="46">
        <f>G15-F27+E27</f>
        <v>-83723.38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81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SUM(F41:L42)</f>
        <v>37323.4</v>
      </c>
      <c r="G40" s="114"/>
    </row>
    <row r="41" spans="1:10" ht="13.5" customHeight="1" x14ac:dyDescent="0.25">
      <c r="A41" s="9" t="s">
        <v>16</v>
      </c>
      <c r="B41" s="103" t="s">
        <v>276</v>
      </c>
      <c r="C41" s="103"/>
      <c r="D41" s="103"/>
      <c r="E41" s="103"/>
      <c r="F41" s="104">
        <v>600</v>
      </c>
      <c r="G41" s="104"/>
    </row>
    <row r="42" spans="1:10" ht="13.5" customHeight="1" x14ac:dyDescent="0.25">
      <c r="A42" s="9" t="s">
        <v>18</v>
      </c>
      <c r="B42" s="103" t="s">
        <v>281</v>
      </c>
      <c r="C42" s="103"/>
      <c r="D42" s="103"/>
      <c r="E42" s="103"/>
      <c r="F42" s="104">
        <v>36723.4</v>
      </c>
      <c r="G42" s="104"/>
    </row>
    <row r="43" spans="1:10" s="13" customFormat="1" ht="13.5" customHeight="1" x14ac:dyDescent="0.25">
      <c r="A43" s="82" t="s">
        <v>25</v>
      </c>
      <c r="B43" s="95" t="s">
        <v>129</v>
      </c>
      <c r="C43" s="96"/>
      <c r="D43" s="96"/>
      <c r="E43" s="97"/>
      <c r="F43" s="113">
        <f>SUM(F44)</f>
        <v>170896.94</v>
      </c>
      <c r="G43" s="114"/>
    </row>
    <row r="44" spans="1:10" ht="13.5" customHeight="1" x14ac:dyDescent="0.25">
      <c r="A44" s="9" t="s">
        <v>128</v>
      </c>
      <c r="B44" s="103" t="s">
        <v>229</v>
      </c>
      <c r="C44" s="103"/>
      <c r="D44" s="103"/>
      <c r="E44" s="103"/>
      <c r="F44" s="104">
        <v>170896.94</v>
      </c>
      <c r="G44" s="104"/>
    </row>
    <row r="45" spans="1:10" s="3" customForma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B40:E40"/>
    <mergeCell ref="F40:G40"/>
    <mergeCell ref="B41:E41"/>
    <mergeCell ref="A11:I11"/>
    <mergeCell ref="A1:I1"/>
    <mergeCell ref="A2:I2"/>
    <mergeCell ref="A3:K3"/>
    <mergeCell ref="A5:I5"/>
    <mergeCell ref="A10:I10"/>
    <mergeCell ref="A12:I12"/>
    <mergeCell ref="A13:C13"/>
    <mergeCell ref="A34:C34"/>
    <mergeCell ref="A37:I37"/>
    <mergeCell ref="B39:E39"/>
    <mergeCell ref="F39:G39"/>
    <mergeCell ref="F41:G41"/>
    <mergeCell ref="B42:E42"/>
    <mergeCell ref="F42:G42"/>
    <mergeCell ref="B44:E44"/>
    <mergeCell ref="F44:G44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4" workbookViewId="0">
      <selection activeCell="N19" sqref="N19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1" style="1" customWidth="1"/>
    <col min="4" max="5" width="12.7109375" style="1" customWidth="1"/>
    <col min="6" max="6" width="13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190</v>
      </c>
    </row>
    <row r="8" spans="1:11" s="3" customFormat="1" x14ac:dyDescent="0.25">
      <c r="A8" s="3" t="s">
        <v>3</v>
      </c>
      <c r="F8" s="4" t="s">
        <v>189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192</v>
      </c>
      <c r="B13" s="99"/>
      <c r="C13" s="99"/>
      <c r="D13" s="46">
        <v>0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7" t="s">
        <v>193</v>
      </c>
      <c r="B15" s="78"/>
      <c r="C15" s="78"/>
      <c r="D15" s="53"/>
      <c r="E15" s="54"/>
      <c r="F15" s="54"/>
      <c r="G15" s="46">
        <v>303865.65999999997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236256.12</v>
      </c>
      <c r="E18" s="10">
        <v>222817.47</v>
      </c>
      <c r="F18" s="10">
        <f>D18</f>
        <v>236256.12</v>
      </c>
      <c r="G18" s="11">
        <f t="shared" ref="G18:G27" si="0">E18-D18</f>
        <v>-13438.649999999994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84728.75732142858</v>
      </c>
      <c r="E19" s="10">
        <f>E18*I19</f>
        <v>79909.241473214293</v>
      </c>
      <c r="F19" s="10">
        <f t="shared" ref="F19:F23" si="1">D19</f>
        <v>84728.75732142858</v>
      </c>
      <c r="G19" s="11">
        <f t="shared" si="0"/>
        <v>-4819.515848214287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42188.592857142859</v>
      </c>
      <c r="E20" s="10">
        <f>E18*I20</f>
        <v>39788.833928571432</v>
      </c>
      <c r="F20" s="10">
        <f t="shared" si="1"/>
        <v>42188.592857142859</v>
      </c>
      <c r="G20" s="11">
        <f t="shared" si="0"/>
        <v>-2399.7589285714275</v>
      </c>
      <c r="H20" s="34">
        <v>1.2</v>
      </c>
      <c r="I20" s="17">
        <f>H20/H18</f>
        <v>0.17857142857142858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1.48</v>
      </c>
      <c r="D21" s="10">
        <f>D18*I21</f>
        <v>52032.597857142857</v>
      </c>
      <c r="E21" s="10">
        <f>E18*I21</f>
        <v>49072.895178571431</v>
      </c>
      <c r="F21" s="10">
        <f t="shared" si="1"/>
        <v>52032.597857142857</v>
      </c>
      <c r="G21" s="11">
        <f t="shared" si="0"/>
        <v>-2959.7026785714261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57306.171964285713</v>
      </c>
      <c r="E22" s="10">
        <f>E18*I22</f>
        <v>54046.49941964286</v>
      </c>
      <c r="F22" s="10">
        <f t="shared" si="1"/>
        <v>57306.171964285713</v>
      </c>
      <c r="G22" s="11">
        <f t="shared" si="0"/>
        <v>-3259.6725446428536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91408.59</v>
      </c>
      <c r="E24" s="11">
        <v>86209.09</v>
      </c>
      <c r="F24" s="11">
        <f>D24</f>
        <v>91408.59</v>
      </c>
      <c r="G24" s="11">
        <f t="shared" si="0"/>
        <v>-5199.5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56603.25</v>
      </c>
      <c r="E26" s="9">
        <v>53383.55</v>
      </c>
      <c r="F26" s="43">
        <f>F40</f>
        <v>21026.2</v>
      </c>
      <c r="G26" s="9">
        <f t="shared" si="0"/>
        <v>-3219.6999999999971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50490.720000000001</v>
      </c>
      <c r="E27" s="9">
        <v>47563.47</v>
      </c>
      <c r="F27" s="9">
        <v>0</v>
      </c>
      <c r="G27" s="9">
        <f t="shared" si="0"/>
        <v>-2927.25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1231719.72</v>
      </c>
      <c r="E28" s="9">
        <f>SUM(E29:E32)</f>
        <v>1118381.1299999999</v>
      </c>
      <c r="F28" s="9">
        <f t="shared" ref="F28:G28" si="2">SUM(F29:F32)</f>
        <v>1238314.48</v>
      </c>
      <c r="G28" s="9">
        <f t="shared" si="2"/>
        <v>-113338.59000000001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24973.65</v>
      </c>
      <c r="E29" s="9">
        <v>23507.439999999999</v>
      </c>
      <c r="F29" s="9">
        <v>31568.41</v>
      </c>
      <c r="G29" s="9">
        <f>E29-D29</f>
        <v>-1466.2100000000028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179427.96</v>
      </c>
      <c r="E30" s="9">
        <v>169924.79</v>
      </c>
      <c r="F30" s="9">
        <f>D30</f>
        <v>179427.96</v>
      </c>
      <c r="G30" s="9">
        <f>E30-D30</f>
        <v>-9503.1699999999837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321355.64</v>
      </c>
      <c r="E31" s="9">
        <v>284534.44</v>
      </c>
      <c r="F31" s="9">
        <f>D31</f>
        <v>321355.64</v>
      </c>
      <c r="G31" s="9">
        <f>E31-D31</f>
        <v>-36821.200000000012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705962.47</v>
      </c>
      <c r="E32" s="9">
        <v>640414.46</v>
      </c>
      <c r="F32" s="9">
        <f>D32</f>
        <v>705962.47</v>
      </c>
      <c r="G32" s="9">
        <f>E32-D32</f>
        <v>-65548.010000000009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62418.97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7" t="s">
        <v>181</v>
      </c>
      <c r="B36" s="78"/>
      <c r="C36" s="78"/>
      <c r="D36" s="53"/>
      <c r="E36" s="54"/>
      <c r="F36" s="54"/>
      <c r="G36" s="46">
        <f>G15+E27-F27</f>
        <v>351429.13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81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SUM(F41:L42)</f>
        <v>21026.2</v>
      </c>
      <c r="G40" s="114"/>
    </row>
    <row r="41" spans="1:10" ht="13.5" customHeight="1" x14ac:dyDescent="0.25">
      <c r="A41" s="9" t="s">
        <v>16</v>
      </c>
      <c r="B41" s="103" t="s">
        <v>261</v>
      </c>
      <c r="C41" s="103"/>
      <c r="D41" s="103"/>
      <c r="E41" s="103"/>
      <c r="F41" s="104">
        <v>350</v>
      </c>
      <c r="G41" s="104"/>
    </row>
    <row r="42" spans="1:10" ht="13.5" customHeight="1" x14ac:dyDescent="0.25">
      <c r="A42" s="9" t="s">
        <v>18</v>
      </c>
      <c r="B42" s="103" t="s">
        <v>281</v>
      </c>
      <c r="C42" s="103"/>
      <c r="D42" s="103"/>
      <c r="E42" s="103"/>
      <c r="F42" s="104">
        <v>20676.2</v>
      </c>
      <c r="G42" s="104"/>
    </row>
    <row r="43" spans="1:10" s="3" customFormat="1" x14ac:dyDescent="0.25"/>
    <row r="44" spans="1:10" s="3" customFormat="1" x14ac:dyDescent="0.25">
      <c r="A44" s="3" t="s">
        <v>55</v>
      </c>
      <c r="F44" s="3" t="s">
        <v>49</v>
      </c>
      <c r="I44" s="3" t="s">
        <v>126</v>
      </c>
    </row>
    <row r="45" spans="1:10" s="3" customFormat="1" ht="13.5" customHeight="1" x14ac:dyDescent="0.25">
      <c r="F45" s="4" t="s">
        <v>183</v>
      </c>
    </row>
    <row r="46" spans="1:10" s="3" customFormat="1" x14ac:dyDescent="0.25">
      <c r="A46" s="3" t="s">
        <v>50</v>
      </c>
    </row>
    <row r="47" spans="1:10" s="3" customFormat="1" x14ac:dyDescent="0.25">
      <c r="C47" s="15" t="s">
        <v>51</v>
      </c>
      <c r="E47" s="15"/>
      <c r="F47" s="15"/>
      <c r="G47" s="15"/>
    </row>
    <row r="48" spans="1:10" s="3" customFormat="1" x14ac:dyDescent="0.25"/>
    <row r="49" s="3" customFormat="1" x14ac:dyDescent="0.25"/>
  </sheetData>
  <mergeCells count="18">
    <mergeCell ref="A12:I12"/>
    <mergeCell ref="A13:C13"/>
    <mergeCell ref="A34:C34"/>
    <mergeCell ref="A37:I37"/>
    <mergeCell ref="B39:E39"/>
    <mergeCell ref="F39:G39"/>
    <mergeCell ref="A11:I11"/>
    <mergeCell ref="A1:I1"/>
    <mergeCell ref="A2:I2"/>
    <mergeCell ref="A3:K3"/>
    <mergeCell ref="A5:I5"/>
    <mergeCell ref="A10:I10"/>
    <mergeCell ref="F41:G41"/>
    <mergeCell ref="B42:E42"/>
    <mergeCell ref="F42:G42"/>
    <mergeCell ref="B40:E40"/>
    <mergeCell ref="F40:G40"/>
    <mergeCell ref="B41:E41"/>
  </mergeCells>
  <pageMargins left="0" right="0" top="0" bottom="0" header="0.31496062992125984" footer="0.31496062992125984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6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1" style="1" customWidth="1"/>
    <col min="4" max="5" width="12.7109375" style="1" customWidth="1"/>
    <col min="6" max="6" width="13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186</v>
      </c>
    </row>
    <row r="8" spans="1:11" s="3" customFormat="1" x14ac:dyDescent="0.25">
      <c r="A8" s="3" t="s">
        <v>3</v>
      </c>
      <c r="F8" s="4" t="s">
        <v>191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0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7" t="s">
        <v>175</v>
      </c>
      <c r="B15" s="78"/>
      <c r="C15" s="78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233645.88</v>
      </c>
      <c r="E18" s="10">
        <v>222454.48</v>
      </c>
      <c r="F18" s="10">
        <f>D18</f>
        <v>233645.88</v>
      </c>
      <c r="G18" s="11">
        <f t="shared" ref="G18:G27" si="0">E18-D18</f>
        <v>-11191.399999999994</v>
      </c>
      <c r="H18" s="34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88675.050519685043</v>
      </c>
      <c r="E19" s="10">
        <f>E18*I19</f>
        <v>84427.605795275609</v>
      </c>
      <c r="F19" s="10">
        <f t="shared" ref="F19:F23" si="1">D19</f>
        <v>88675.050519685043</v>
      </c>
      <c r="G19" s="11">
        <f t="shared" si="0"/>
        <v>-4247.4447244094335</v>
      </c>
      <c r="H19" s="34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44153.55212598425</v>
      </c>
      <c r="E20" s="10">
        <f>E18*I20</f>
        <v>42038.641889763778</v>
      </c>
      <c r="F20" s="10">
        <f t="shared" si="1"/>
        <v>44153.55212598425</v>
      </c>
      <c r="G20" s="11">
        <f t="shared" si="0"/>
        <v>-2114.9102362204721</v>
      </c>
      <c r="H20" s="34">
        <v>1.2</v>
      </c>
      <c r="I20" s="17">
        <f>H20/H18</f>
        <v>0.1889763779527559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40842.035716535436</v>
      </c>
      <c r="E21" s="10">
        <f>E18*I21</f>
        <v>38885.743748031498</v>
      </c>
      <c r="F21" s="10">
        <f t="shared" si="1"/>
        <v>40842.035716535436</v>
      </c>
      <c r="G21" s="11">
        <f t="shared" si="0"/>
        <v>-1956.2919685039378</v>
      </c>
      <c r="H21" s="34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59975.241637795276</v>
      </c>
      <c r="E22" s="10">
        <f>E18*I22</f>
        <v>57102.48856692914</v>
      </c>
      <c r="F22" s="10">
        <f t="shared" si="1"/>
        <v>59975.241637795276</v>
      </c>
      <c r="G22" s="11">
        <f t="shared" si="0"/>
        <v>-2872.7530708661361</v>
      </c>
      <c r="H22" s="34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95665.44</v>
      </c>
      <c r="E24" s="11">
        <v>91083.08</v>
      </c>
      <c r="F24" s="11">
        <f>D24</f>
        <v>95665.44</v>
      </c>
      <c r="G24" s="11">
        <f t="shared" si="0"/>
        <v>-4582.3600000000006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53719.44</v>
      </c>
      <c r="E26" s="9">
        <v>51146.32</v>
      </c>
      <c r="F26" s="43">
        <f>F40</f>
        <v>42565.17</v>
      </c>
      <c r="G26" s="9">
        <f t="shared" si="0"/>
        <v>-2573.1200000000026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1265802.99</v>
      </c>
      <c r="E28" s="9">
        <f>SUM(E29:E32)</f>
        <v>1176637.75</v>
      </c>
      <c r="F28" s="9">
        <f t="shared" ref="F28:G28" si="2">SUM(F29:F32)</f>
        <v>1271606.46</v>
      </c>
      <c r="G28" s="9">
        <f t="shared" si="2"/>
        <v>-89165.240000000107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20009.07</v>
      </c>
      <c r="E29" s="9">
        <v>19037.13</v>
      </c>
      <c r="F29" s="9">
        <v>25812.54</v>
      </c>
      <c r="G29" s="9">
        <f>E29-D29</f>
        <v>-971.93999999999869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326385.15000000002</v>
      </c>
      <c r="E30" s="9">
        <v>290825.92</v>
      </c>
      <c r="F30" s="9">
        <f>D30</f>
        <v>326385.15000000002</v>
      </c>
      <c r="G30" s="9">
        <f>E30-D30</f>
        <v>-35559.23000000004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919408.77</v>
      </c>
      <c r="E32" s="9">
        <v>866774.7</v>
      </c>
      <c r="F32" s="9">
        <f>D32</f>
        <v>919408.77</v>
      </c>
      <c r="G32" s="9">
        <f>E32-D32</f>
        <v>-52634.070000000065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93400.1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7" t="s">
        <v>181</v>
      </c>
      <c r="B36" s="78"/>
      <c r="C36" s="78"/>
      <c r="D36" s="53"/>
      <c r="E36" s="54"/>
      <c r="F36" s="54"/>
      <c r="G36" s="46">
        <f>G15+E27-F27</f>
        <v>0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81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SUM(F41:L44)</f>
        <v>42565.17</v>
      </c>
      <c r="G40" s="114"/>
    </row>
    <row r="41" spans="1:10" ht="13.5" customHeight="1" x14ac:dyDescent="0.25">
      <c r="A41" s="9" t="s">
        <v>16</v>
      </c>
      <c r="B41" s="103" t="s">
        <v>278</v>
      </c>
      <c r="C41" s="103"/>
      <c r="D41" s="103"/>
      <c r="E41" s="103"/>
      <c r="F41" s="104">
        <v>5531.15</v>
      </c>
      <c r="G41" s="104"/>
    </row>
    <row r="42" spans="1:10" ht="13.5" customHeight="1" x14ac:dyDescent="0.25">
      <c r="A42" s="9" t="s">
        <v>18</v>
      </c>
      <c r="B42" s="103" t="s">
        <v>209</v>
      </c>
      <c r="C42" s="103"/>
      <c r="D42" s="103"/>
      <c r="E42" s="103"/>
      <c r="F42" s="104">
        <v>7600</v>
      </c>
      <c r="G42" s="104"/>
    </row>
    <row r="43" spans="1:10" s="57" customFormat="1" ht="13.5" customHeight="1" x14ac:dyDescent="0.25">
      <c r="A43" s="56" t="s">
        <v>20</v>
      </c>
      <c r="B43" s="111" t="s">
        <v>232</v>
      </c>
      <c r="C43" s="111"/>
      <c r="D43" s="111"/>
      <c r="E43" s="111"/>
      <c r="F43" s="116">
        <v>7832.02</v>
      </c>
      <c r="G43" s="116"/>
    </row>
    <row r="44" spans="1:10" ht="13.5" customHeight="1" x14ac:dyDescent="0.25">
      <c r="A44" s="9" t="s">
        <v>22</v>
      </c>
      <c r="B44" s="103" t="s">
        <v>281</v>
      </c>
      <c r="C44" s="103"/>
      <c r="D44" s="103"/>
      <c r="E44" s="103"/>
      <c r="F44" s="104">
        <v>21602</v>
      </c>
      <c r="G44" s="104"/>
    </row>
    <row r="45" spans="1:10" s="3" customFormat="1" x14ac:dyDescent="0.25"/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B40:E40"/>
    <mergeCell ref="F40:G40"/>
    <mergeCell ref="B41:E41"/>
    <mergeCell ref="A11:I11"/>
    <mergeCell ref="A1:I1"/>
    <mergeCell ref="A2:I2"/>
    <mergeCell ref="A3:K3"/>
    <mergeCell ref="A5:I5"/>
    <mergeCell ref="A10:I10"/>
    <mergeCell ref="A12:I12"/>
    <mergeCell ref="A13:C13"/>
    <mergeCell ref="A34:C34"/>
    <mergeCell ref="A37:I37"/>
    <mergeCell ref="B39:E39"/>
    <mergeCell ref="F39:G39"/>
    <mergeCell ref="B44:E44"/>
    <mergeCell ref="F44:G44"/>
    <mergeCell ref="F41:G41"/>
    <mergeCell ref="B42:E42"/>
    <mergeCell ref="F42:G42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4" workbookViewId="0">
      <selection activeCell="N43" sqref="N43"/>
    </sheetView>
  </sheetViews>
  <sheetFormatPr defaultRowHeight="15" outlineLevelCol="1" x14ac:dyDescent="0.25"/>
  <cols>
    <col min="1" max="1" width="4.7109375" style="1" customWidth="1"/>
    <col min="2" max="2" width="31.28515625" style="1" customWidth="1"/>
    <col min="3" max="3" width="11" style="1" customWidth="1"/>
    <col min="4" max="5" width="12.7109375" style="1" customWidth="1"/>
    <col min="6" max="6" width="13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6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1" ht="14.2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188</v>
      </c>
    </row>
    <row r="8" spans="1:11" s="3" customFormat="1" x14ac:dyDescent="0.25">
      <c r="A8" s="3" t="s">
        <v>3</v>
      </c>
      <c r="F8" s="4" t="s">
        <v>187</v>
      </c>
    </row>
    <row r="9" spans="1:11" s="3" customFormat="1" ht="6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0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7" t="s">
        <v>175</v>
      </c>
      <c r="B15" s="78"/>
      <c r="C15" s="78"/>
      <c r="D15" s="53"/>
      <c r="E15" s="54"/>
      <c r="F15" s="54"/>
      <c r="G15" s="46">
        <v>0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177126.57</v>
      </c>
      <c r="E18" s="10">
        <v>173577.18</v>
      </c>
      <c r="F18" s="10">
        <f>D18</f>
        <v>177126.57</v>
      </c>
      <c r="G18" s="11">
        <f t="shared" ref="G18:G27" si="0">E18-D18</f>
        <v>-3549.390000000014</v>
      </c>
      <c r="H18" s="34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67224.414755905527</v>
      </c>
      <c r="E19" s="10">
        <f>E18*I19</f>
        <v>65877.323433070866</v>
      </c>
      <c r="F19" s="10">
        <f t="shared" ref="F19:F23" si="1">D19</f>
        <v>67224.414755905527</v>
      </c>
      <c r="G19" s="11">
        <f t="shared" si="0"/>
        <v>-1347.0913228346617</v>
      </c>
      <c r="H19" s="34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33472.737637795275</v>
      </c>
      <c r="E20" s="10">
        <f>E18*I20</f>
        <v>32801.986771653545</v>
      </c>
      <c r="F20" s="10">
        <f t="shared" si="1"/>
        <v>33472.737637795275</v>
      </c>
      <c r="G20" s="11">
        <f t="shared" si="0"/>
        <v>-670.75086614173051</v>
      </c>
      <c r="H20" s="34">
        <v>1.2</v>
      </c>
      <c r="I20" s="17">
        <f>H20/H18</f>
        <v>0.1889763779527559</v>
      </c>
    </row>
    <row r="21" spans="1:9" s="3" customFormat="1" ht="17.2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30962.282314960634</v>
      </c>
      <c r="E21" s="10">
        <f>E18*I21</f>
        <v>30341.837763779527</v>
      </c>
      <c r="F21" s="10">
        <f t="shared" si="1"/>
        <v>30962.282314960634</v>
      </c>
      <c r="G21" s="11">
        <f t="shared" si="0"/>
        <v>-620.44455118110636</v>
      </c>
      <c r="H21" s="34">
        <v>1.1100000000000001</v>
      </c>
      <c r="I21" s="17">
        <f>H21/H18</f>
        <v>0.17480314960629922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45467.135291338585</v>
      </c>
      <c r="E22" s="10">
        <f>E18*I22</f>
        <v>44556.032031496063</v>
      </c>
      <c r="F22" s="10">
        <f t="shared" si="1"/>
        <v>45467.135291338585</v>
      </c>
      <c r="G22" s="11">
        <f t="shared" si="0"/>
        <v>-911.10325984252268</v>
      </c>
      <c r="H22" s="34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0">
        <f t="shared" si="1"/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72523.62</v>
      </c>
      <c r="E24" s="11">
        <v>71087.34</v>
      </c>
      <c r="F24" s="11">
        <f>D24</f>
        <v>72523.62</v>
      </c>
      <c r="G24" s="11">
        <f t="shared" si="0"/>
        <v>-1436.2799999999988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40724.550000000003</v>
      </c>
      <c r="E26" s="9">
        <v>39918</v>
      </c>
      <c r="F26" s="43">
        <f>F40</f>
        <v>34610.79</v>
      </c>
      <c r="G26" s="9">
        <f t="shared" si="0"/>
        <v>-806.55000000000291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584500.12000000011</v>
      </c>
      <c r="E28" s="9">
        <f>SUM(E29:E32)</f>
        <v>534202.36</v>
      </c>
      <c r="F28" s="9">
        <f t="shared" ref="F28:G28" si="2">SUM(F29:F32)</f>
        <v>585364.03</v>
      </c>
      <c r="G28" s="9">
        <f t="shared" si="2"/>
        <v>-50297.760000000009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21354.400000000001</v>
      </c>
      <c r="E29" s="9">
        <v>20857.990000000002</v>
      </c>
      <c r="F29" s="9">
        <v>22218.31</v>
      </c>
      <c r="G29" s="9">
        <f>E29-D29</f>
        <v>-496.40999999999985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242835.38</v>
      </c>
      <c r="E30" s="9">
        <v>222342.92</v>
      </c>
      <c r="F30" s="9">
        <f>D30</f>
        <v>242835.38</v>
      </c>
      <c r="G30" s="9">
        <f>E30-D30</f>
        <v>-20492.459999999992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320310.34000000003</v>
      </c>
      <c r="E32" s="9">
        <v>291001.45</v>
      </c>
      <c r="F32" s="9">
        <f>D32</f>
        <v>320310.34000000003</v>
      </c>
      <c r="G32" s="9">
        <f>E32-D32</f>
        <v>-29308.890000000014</v>
      </c>
    </row>
    <row r="33" spans="1:10" s="22" customFormat="1" ht="5.2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50005.55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7" t="s">
        <v>181</v>
      </c>
      <c r="B36" s="78"/>
      <c r="C36" s="78"/>
      <c r="D36" s="53"/>
      <c r="E36" s="54"/>
      <c r="F36" s="54"/>
      <c r="G36" s="46">
        <f>G15+E27-F27</f>
        <v>0</v>
      </c>
      <c r="H36" s="48"/>
      <c r="I36" s="48"/>
    </row>
    <row r="37" spans="1:10" ht="26.25" customHeight="1" x14ac:dyDescent="0.25">
      <c r="A37" s="120" t="s">
        <v>44</v>
      </c>
      <c r="B37" s="120"/>
      <c r="C37" s="120"/>
      <c r="D37" s="120"/>
      <c r="E37" s="120"/>
      <c r="F37" s="120"/>
      <c r="G37" s="120"/>
      <c r="H37" s="120"/>
      <c r="I37" s="120"/>
    </row>
    <row r="38" spans="1:10" ht="3.75" customHeight="1" x14ac:dyDescent="0.25"/>
    <row r="39" spans="1:10" s="7" customFormat="1" ht="28.5" customHeight="1" x14ac:dyDescent="0.25">
      <c r="A39" s="81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SUM(F41:L45)</f>
        <v>34610.79</v>
      </c>
      <c r="G40" s="114"/>
    </row>
    <row r="41" spans="1:10" ht="13.5" customHeight="1" x14ac:dyDescent="0.25">
      <c r="A41" s="9" t="s">
        <v>16</v>
      </c>
      <c r="B41" s="103" t="s">
        <v>279</v>
      </c>
      <c r="C41" s="103"/>
      <c r="D41" s="103"/>
      <c r="E41" s="103"/>
      <c r="F41" s="104">
        <v>2352.6799999999998</v>
      </c>
      <c r="G41" s="104"/>
    </row>
    <row r="42" spans="1:10" ht="13.5" customHeight="1" x14ac:dyDescent="0.25">
      <c r="A42" s="9" t="s">
        <v>18</v>
      </c>
      <c r="B42" s="103" t="s">
        <v>225</v>
      </c>
      <c r="C42" s="103"/>
      <c r="D42" s="103"/>
      <c r="E42" s="103"/>
      <c r="F42" s="104">
        <v>1564.75</v>
      </c>
      <c r="G42" s="104"/>
    </row>
    <row r="43" spans="1:10" s="57" customFormat="1" ht="13.5" customHeight="1" x14ac:dyDescent="0.25">
      <c r="A43" s="56" t="s">
        <v>20</v>
      </c>
      <c r="B43" s="111" t="s">
        <v>224</v>
      </c>
      <c r="C43" s="111"/>
      <c r="D43" s="111"/>
      <c r="E43" s="111"/>
      <c r="F43" s="116">
        <v>8692.43</v>
      </c>
      <c r="G43" s="116"/>
    </row>
    <row r="44" spans="1:10" ht="13.5" customHeight="1" x14ac:dyDescent="0.25">
      <c r="A44" s="9" t="s">
        <v>22</v>
      </c>
      <c r="B44" s="103" t="s">
        <v>280</v>
      </c>
      <c r="C44" s="103"/>
      <c r="D44" s="103"/>
      <c r="E44" s="103"/>
      <c r="F44" s="104">
        <v>398.93</v>
      </c>
      <c r="G44" s="104"/>
    </row>
    <row r="45" spans="1:10" s="57" customFormat="1" ht="13.5" customHeight="1" x14ac:dyDescent="0.25">
      <c r="A45" s="56" t="s">
        <v>24</v>
      </c>
      <c r="B45" s="111" t="s">
        <v>281</v>
      </c>
      <c r="C45" s="111"/>
      <c r="D45" s="111"/>
      <c r="E45" s="111"/>
      <c r="F45" s="116">
        <v>21602</v>
      </c>
      <c r="G45" s="116"/>
    </row>
    <row r="46" spans="1:10" s="3" customFormat="1" x14ac:dyDescent="0.25"/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4">
    <mergeCell ref="B40:E40"/>
    <mergeCell ref="F40:G40"/>
    <mergeCell ref="B41:E41"/>
    <mergeCell ref="A11:I11"/>
    <mergeCell ref="A1:I1"/>
    <mergeCell ref="A2:I2"/>
    <mergeCell ref="A3:K3"/>
    <mergeCell ref="A5:I5"/>
    <mergeCell ref="A10:I10"/>
    <mergeCell ref="A12:I12"/>
    <mergeCell ref="A13:C13"/>
    <mergeCell ref="A34:C34"/>
    <mergeCell ref="A37:I37"/>
    <mergeCell ref="B39:E39"/>
    <mergeCell ref="F39:G39"/>
    <mergeCell ref="B44:E44"/>
    <mergeCell ref="F44:G44"/>
    <mergeCell ref="B45:E45"/>
    <mergeCell ref="F45:G45"/>
    <mergeCell ref="F41:G41"/>
    <mergeCell ref="B42:E42"/>
    <mergeCell ref="F42:G42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workbookViewId="0">
      <selection activeCell="F29" sqref="F29"/>
    </sheetView>
  </sheetViews>
  <sheetFormatPr defaultRowHeight="15" outlineLevelCol="1" x14ac:dyDescent="0.25"/>
  <cols>
    <col min="1" max="1" width="4.7109375" style="1" customWidth="1"/>
    <col min="2" max="2" width="30.5703125" style="1" customWidth="1"/>
    <col min="3" max="3" width="10.5703125" style="1" customWidth="1"/>
    <col min="4" max="4" width="12.7109375" style="1" customWidth="1"/>
    <col min="5" max="5" width="13.140625" style="1" customWidth="1"/>
    <col min="6" max="6" width="13.28515625" style="1" customWidth="1"/>
    <col min="7" max="7" width="12.5703125" style="1" customWidth="1"/>
    <col min="8" max="8" width="10.140625" style="1" hidden="1" customWidth="1" outlineLevel="1"/>
    <col min="9" max="9" width="9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2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2" customHeight="1" x14ac:dyDescent="0.25">
      <c r="A4" s="102" t="s">
        <v>1</v>
      </c>
      <c r="B4" s="101"/>
      <c r="C4" s="101"/>
      <c r="D4" s="101"/>
      <c r="E4" s="101"/>
      <c r="F4" s="101"/>
      <c r="G4" s="101"/>
      <c r="H4" s="101"/>
      <c r="I4" s="101"/>
    </row>
    <row r="5" spans="1:11" ht="4.5" customHeight="1" x14ac:dyDescent="0.25"/>
    <row r="6" spans="1:11" s="3" customFormat="1" ht="16.5" customHeight="1" x14ac:dyDescent="0.25">
      <c r="A6" s="3" t="s">
        <v>2</v>
      </c>
      <c r="F6" s="4" t="s">
        <v>62</v>
      </c>
    </row>
    <row r="7" spans="1:11" s="3" customFormat="1" x14ac:dyDescent="0.25">
      <c r="A7" s="3" t="s">
        <v>3</v>
      </c>
      <c r="F7" s="4" t="s">
        <v>61</v>
      </c>
    </row>
    <row r="8" spans="1:11" s="3" customFormat="1" x14ac:dyDescent="0.25"/>
    <row r="9" spans="1:11" s="3" customFormat="1" x14ac:dyDescent="0.25">
      <c r="A9" s="90" t="s">
        <v>8</v>
      </c>
      <c r="B9" s="90"/>
      <c r="C9" s="90"/>
      <c r="D9" s="90"/>
      <c r="E9" s="90"/>
      <c r="F9" s="90"/>
      <c r="G9" s="90"/>
      <c r="H9" s="90"/>
      <c r="I9" s="90"/>
    </row>
    <row r="10" spans="1:11" s="3" customFormat="1" x14ac:dyDescent="0.25">
      <c r="A10" s="90" t="s">
        <v>9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ht="9" customHeight="1" thickBot="1" x14ac:dyDescent="0.3">
      <c r="A11" s="90" t="s">
        <v>10</v>
      </c>
      <c r="B11" s="90"/>
      <c r="C11" s="90"/>
      <c r="D11" s="90"/>
      <c r="E11" s="90"/>
      <c r="F11" s="90"/>
      <c r="G11" s="90"/>
      <c r="H11" s="90"/>
      <c r="I11" s="90"/>
    </row>
    <row r="12" spans="1:11" s="17" customFormat="1" ht="16.5" customHeight="1" thickBot="1" x14ac:dyDescent="0.3">
      <c r="A12" s="98" t="s">
        <v>174</v>
      </c>
      <c r="B12" s="99"/>
      <c r="C12" s="99"/>
      <c r="D12" s="46">
        <v>119499.77</v>
      </c>
      <c r="E12" s="47"/>
      <c r="F12" s="47"/>
      <c r="G12" s="47"/>
      <c r="H12" s="48"/>
      <c r="I12" s="48"/>
    </row>
    <row r="13" spans="1:11" s="17" customFormat="1" ht="6" customHeight="1" thickBot="1" x14ac:dyDescent="0.3">
      <c r="A13" s="49"/>
      <c r="B13" s="49"/>
      <c r="C13" s="49"/>
      <c r="D13" s="50"/>
      <c r="E13" s="47"/>
      <c r="F13" s="47"/>
      <c r="G13" s="47"/>
      <c r="H13" s="48"/>
      <c r="I13" s="48"/>
    </row>
    <row r="14" spans="1:11" s="17" customFormat="1" ht="15.75" thickBot="1" x14ac:dyDescent="0.3">
      <c r="A14" s="75" t="s">
        <v>175</v>
      </c>
      <c r="B14" s="76"/>
      <c r="C14" s="76"/>
      <c r="D14" s="53"/>
      <c r="E14" s="54"/>
      <c r="F14" s="54"/>
      <c r="G14" s="46">
        <v>220291.68</v>
      </c>
      <c r="H14" s="48"/>
      <c r="I14" s="48"/>
    </row>
    <row r="15" spans="1:11" s="3" customFormat="1" ht="6.75" customHeight="1" x14ac:dyDescent="0.25"/>
    <row r="16" spans="1:11" s="20" customFormat="1" ht="52.5" customHeight="1" x14ac:dyDescent="0.25">
      <c r="A16" s="64" t="s">
        <v>11</v>
      </c>
      <c r="B16" s="64" t="s">
        <v>12</v>
      </c>
      <c r="C16" s="64" t="s">
        <v>127</v>
      </c>
      <c r="D16" s="64" t="s">
        <v>176</v>
      </c>
      <c r="E16" s="64" t="s">
        <v>177</v>
      </c>
      <c r="F16" s="19" t="s">
        <v>178</v>
      </c>
      <c r="G16" s="64" t="s">
        <v>179</v>
      </c>
    </row>
    <row r="17" spans="1:10" s="3" customFormat="1" ht="31.5" customHeight="1" x14ac:dyDescent="0.25">
      <c r="A17" s="8" t="s">
        <v>14</v>
      </c>
      <c r="B17" s="9" t="s">
        <v>15</v>
      </c>
      <c r="C17" s="31">
        <v>6.35</v>
      </c>
      <c r="D17" s="10">
        <v>306537.18</v>
      </c>
      <c r="E17" s="10">
        <v>304247.61</v>
      </c>
      <c r="F17" s="10">
        <f>D17</f>
        <v>306537.18</v>
      </c>
      <c r="G17" s="11">
        <f t="shared" ref="G17:G26" si="0">E17-D17</f>
        <v>-2289.570000000007</v>
      </c>
      <c r="H17" s="17">
        <v>6.35</v>
      </c>
      <c r="I17" s="17"/>
    </row>
    <row r="18" spans="1:10" s="3" customFormat="1" ht="30" customHeight="1" x14ac:dyDescent="0.25">
      <c r="A18" s="8" t="s">
        <v>16</v>
      </c>
      <c r="B18" s="9" t="s">
        <v>17</v>
      </c>
      <c r="C18" s="31">
        <v>2.41</v>
      </c>
      <c r="D18" s="10">
        <f>D17*I18</f>
        <v>116339.30768503938</v>
      </c>
      <c r="E18" s="10">
        <f>E17*I18</f>
        <v>115470.35277165355</v>
      </c>
      <c r="F18" s="10">
        <f t="shared" ref="F18:F21" si="1">D18</f>
        <v>116339.30768503938</v>
      </c>
      <c r="G18" s="11">
        <f t="shared" si="0"/>
        <v>-868.95491338583815</v>
      </c>
      <c r="H18" s="17">
        <v>2.41</v>
      </c>
      <c r="I18" s="17">
        <f>H18/H17</f>
        <v>0.37952755905511815</v>
      </c>
    </row>
    <row r="19" spans="1:10" s="3" customFormat="1" ht="31.5" customHeight="1" x14ac:dyDescent="0.25">
      <c r="A19" s="8" t="s">
        <v>18</v>
      </c>
      <c r="B19" s="9" t="s">
        <v>19</v>
      </c>
      <c r="C19" s="31">
        <v>1.2</v>
      </c>
      <c r="D19" s="10">
        <f>D17*I19</f>
        <v>57928.285984251968</v>
      </c>
      <c r="E19" s="10">
        <f>E17*I19</f>
        <v>57495.611338582676</v>
      </c>
      <c r="F19" s="10">
        <f t="shared" si="1"/>
        <v>57928.285984251968</v>
      </c>
      <c r="G19" s="11">
        <f t="shared" si="0"/>
        <v>-432.67464566929266</v>
      </c>
      <c r="H19" s="17">
        <v>1.2</v>
      </c>
      <c r="I19" s="17">
        <f>H19/H17</f>
        <v>0.1889763779527559</v>
      </c>
    </row>
    <row r="20" spans="1:10" s="3" customFormat="1" ht="14.25" customHeight="1" x14ac:dyDescent="0.25">
      <c r="A20" s="8" t="s">
        <v>20</v>
      </c>
      <c r="B20" s="9" t="s">
        <v>21</v>
      </c>
      <c r="C20" s="31">
        <v>1.1100000000000001</v>
      </c>
      <c r="D20" s="10">
        <f>D17*I20</f>
        <v>53583.664535433076</v>
      </c>
      <c r="E20" s="10">
        <f>E17*I20</f>
        <v>53183.440488188979</v>
      </c>
      <c r="F20" s="10">
        <f t="shared" si="1"/>
        <v>53583.664535433076</v>
      </c>
      <c r="G20" s="11">
        <f t="shared" si="0"/>
        <v>-400.22404724409716</v>
      </c>
      <c r="H20" s="17">
        <v>1.1100000000000001</v>
      </c>
      <c r="I20" s="17">
        <f>H20/H17</f>
        <v>0.17480314960629922</v>
      </c>
    </row>
    <row r="21" spans="1:10" s="3" customFormat="1" ht="28.5" customHeight="1" x14ac:dyDescent="0.25">
      <c r="A21" s="8" t="s">
        <v>22</v>
      </c>
      <c r="B21" s="9" t="s">
        <v>23</v>
      </c>
      <c r="C21" s="31">
        <v>1.63</v>
      </c>
      <c r="D21" s="10">
        <f>D17*I21</f>
        <v>78685.921795275586</v>
      </c>
      <c r="E21" s="10">
        <f>E17*I21</f>
        <v>78098.2054015748</v>
      </c>
      <c r="F21" s="10">
        <f t="shared" si="1"/>
        <v>78685.921795275586</v>
      </c>
      <c r="G21" s="11">
        <f t="shared" si="0"/>
        <v>-587.71639370078628</v>
      </c>
      <c r="H21" s="17">
        <v>1.63</v>
      </c>
      <c r="I21" s="17">
        <f>H21/H17</f>
        <v>0.25669291338582678</v>
      </c>
    </row>
    <row r="22" spans="1:10" ht="15" customHeight="1" x14ac:dyDescent="0.25">
      <c r="A22" s="9" t="s">
        <v>25</v>
      </c>
      <c r="B22" s="9" t="s">
        <v>26</v>
      </c>
      <c r="C22" s="31">
        <v>3.15</v>
      </c>
      <c r="D22" s="11">
        <v>0</v>
      </c>
      <c r="E22" s="11">
        <v>0</v>
      </c>
      <c r="F22" s="11">
        <v>0</v>
      </c>
      <c r="G22" s="11">
        <f t="shared" si="0"/>
        <v>0</v>
      </c>
    </row>
    <row r="23" spans="1:10" ht="13.5" customHeight="1" x14ac:dyDescent="0.25">
      <c r="A23" s="9" t="s">
        <v>27</v>
      </c>
      <c r="B23" s="9" t="s">
        <v>28</v>
      </c>
      <c r="C23" s="18">
        <v>2.6</v>
      </c>
      <c r="D23" s="11">
        <v>122191.67999999999</v>
      </c>
      <c r="E23" s="11">
        <v>121020.24</v>
      </c>
      <c r="F23" s="11">
        <f>D23</f>
        <v>122191.67999999999</v>
      </c>
      <c r="G23" s="11">
        <f t="shared" si="0"/>
        <v>-1171.4399999999878</v>
      </c>
    </row>
    <row r="24" spans="1:10" ht="16.5" customHeight="1" x14ac:dyDescent="0.25">
      <c r="A24" s="9" t="s">
        <v>29</v>
      </c>
      <c r="B24" s="9" t="s">
        <v>30</v>
      </c>
      <c r="C24" s="31">
        <v>0.81</v>
      </c>
      <c r="D24" s="9">
        <v>0</v>
      </c>
      <c r="E24" s="9">
        <v>0</v>
      </c>
      <c r="F24" s="9">
        <v>0</v>
      </c>
      <c r="G24" s="9">
        <f t="shared" si="0"/>
        <v>0</v>
      </c>
    </row>
    <row r="25" spans="1:10" x14ac:dyDescent="0.25">
      <c r="A25" s="9" t="s">
        <v>31</v>
      </c>
      <c r="B25" s="30" t="s">
        <v>162</v>
      </c>
      <c r="C25" s="31">
        <v>1.46</v>
      </c>
      <c r="D25" s="9">
        <v>68614.92</v>
      </c>
      <c r="E25" s="9">
        <v>69408.22</v>
      </c>
      <c r="F25" s="43">
        <f>F43</f>
        <v>77011.63</v>
      </c>
      <c r="G25" s="9">
        <f t="shared" si="0"/>
        <v>793.30000000000291</v>
      </c>
    </row>
    <row r="26" spans="1:10" ht="29.25" customHeight="1" x14ac:dyDescent="0.25">
      <c r="A26" s="9" t="s">
        <v>33</v>
      </c>
      <c r="B26" s="9" t="s">
        <v>34</v>
      </c>
      <c r="C26" s="31">
        <v>2</v>
      </c>
      <c r="D26" s="9">
        <v>92896.8</v>
      </c>
      <c r="E26" s="9">
        <v>92625.53</v>
      </c>
      <c r="F26" s="9">
        <v>229721.62</v>
      </c>
      <c r="G26" s="9">
        <f t="shared" si="0"/>
        <v>-271.27000000000407</v>
      </c>
    </row>
    <row r="27" spans="1:10" ht="30.75" customHeight="1" x14ac:dyDescent="0.25">
      <c r="A27" s="9" t="s">
        <v>35</v>
      </c>
      <c r="B27" s="9" t="s">
        <v>36</v>
      </c>
      <c r="C27" s="31">
        <f>SUM(C28:C31)</f>
        <v>1883.36</v>
      </c>
      <c r="D27" s="9">
        <f>SUM(D28:D31)</f>
        <v>1321846.49</v>
      </c>
      <c r="E27" s="9">
        <f>SUM(E28:E31)</f>
        <v>1330582.82</v>
      </c>
      <c r="F27" s="9">
        <f t="shared" ref="F27:G27" si="2">SUM(F28:F31)</f>
        <v>1321151.3599999999</v>
      </c>
      <c r="G27" s="9">
        <f t="shared" si="2"/>
        <v>8736.3300000000236</v>
      </c>
    </row>
    <row r="28" spans="1:10" x14ac:dyDescent="0.25">
      <c r="A28" s="9" t="s">
        <v>37</v>
      </c>
      <c r="B28" s="9" t="s">
        <v>130</v>
      </c>
      <c r="C28" s="18">
        <v>3.51</v>
      </c>
      <c r="D28" s="9">
        <v>31487.67</v>
      </c>
      <c r="E28" s="9">
        <v>31627.29</v>
      </c>
      <c r="F28" s="9">
        <v>30792.54</v>
      </c>
      <c r="G28" s="9">
        <f>E28-D28</f>
        <v>139.62000000000262</v>
      </c>
    </row>
    <row r="29" spans="1:10" ht="14.25" customHeight="1" x14ac:dyDescent="0.25">
      <c r="A29" s="9" t="s">
        <v>39</v>
      </c>
      <c r="B29" s="9" t="s">
        <v>38</v>
      </c>
      <c r="C29" s="18">
        <v>20.68</v>
      </c>
      <c r="D29" s="9">
        <v>394527.7</v>
      </c>
      <c r="E29" s="9">
        <v>394728.77</v>
      </c>
      <c r="F29" s="9">
        <f>D29</f>
        <v>394527.7</v>
      </c>
      <c r="G29" s="9">
        <f>E29-D29</f>
        <v>201.07000000000698</v>
      </c>
    </row>
    <row r="30" spans="1:10" ht="14.25" customHeight="1" x14ac:dyDescent="0.25">
      <c r="A30" s="9" t="s">
        <v>42</v>
      </c>
      <c r="B30" s="9" t="s">
        <v>40</v>
      </c>
      <c r="C30" s="18">
        <v>129.41999999999999</v>
      </c>
      <c r="D30" s="9">
        <v>0</v>
      </c>
      <c r="E30" s="9">
        <v>0</v>
      </c>
      <c r="F30" s="9">
        <f>D30</f>
        <v>0</v>
      </c>
      <c r="G30" s="9">
        <f>E30-D30</f>
        <v>0</v>
      </c>
    </row>
    <row r="31" spans="1:10" ht="15" customHeight="1" x14ac:dyDescent="0.25">
      <c r="A31" s="9" t="s">
        <v>41</v>
      </c>
      <c r="B31" s="9" t="s">
        <v>43</v>
      </c>
      <c r="C31" s="18">
        <v>1729.75</v>
      </c>
      <c r="D31" s="9">
        <v>895831.12</v>
      </c>
      <c r="E31" s="9">
        <v>904226.76</v>
      </c>
      <c r="F31" s="9">
        <f>D31</f>
        <v>895831.12</v>
      </c>
      <c r="G31" s="9">
        <f>E31-D31</f>
        <v>8395.640000000014</v>
      </c>
    </row>
    <row r="32" spans="1:10" s="22" customFormat="1" ht="15" customHeight="1" thickBot="1" x14ac:dyDescent="0.3">
      <c r="A32" s="23"/>
      <c r="B32" s="23"/>
      <c r="C32" s="23"/>
      <c r="D32" s="24"/>
      <c r="E32" s="24"/>
      <c r="F32" s="24"/>
      <c r="G32" s="24"/>
      <c r="H32" s="24"/>
      <c r="I32" s="24"/>
      <c r="J32" s="24"/>
    </row>
    <row r="33" spans="1:9" s="17" customFormat="1" ht="15.75" thickBot="1" x14ac:dyDescent="0.3">
      <c r="A33" s="98" t="s">
        <v>180</v>
      </c>
      <c r="B33" s="99"/>
      <c r="C33" s="99"/>
      <c r="D33" s="46">
        <v>77075.77</v>
      </c>
      <c r="E33" s="47"/>
      <c r="F33" s="47"/>
      <c r="G33" s="47"/>
      <c r="H33" s="48"/>
      <c r="I33" s="48"/>
    </row>
    <row r="34" spans="1:9" s="17" customFormat="1" ht="6" customHeight="1" thickBot="1" x14ac:dyDescent="0.3">
      <c r="A34" s="49"/>
      <c r="B34" s="49"/>
      <c r="C34" s="49"/>
      <c r="D34" s="50"/>
      <c r="E34" s="47"/>
      <c r="F34" s="47"/>
      <c r="G34" s="47"/>
      <c r="H34" s="48"/>
      <c r="I34" s="48"/>
    </row>
    <row r="35" spans="1:9" s="17" customFormat="1" ht="15.75" thickBot="1" x14ac:dyDescent="0.3">
      <c r="A35" s="75" t="s">
        <v>181</v>
      </c>
      <c r="B35" s="76"/>
      <c r="C35" s="76"/>
      <c r="D35" s="53"/>
      <c r="E35" s="54"/>
      <c r="F35" s="54"/>
      <c r="G35" s="46">
        <f>G14+E26-F26</f>
        <v>83195.589999999967</v>
      </c>
      <c r="H35" s="48"/>
      <c r="I35" s="48"/>
    </row>
    <row r="36" spans="1:9" ht="31.5" customHeight="1" x14ac:dyDescent="0.25">
      <c r="A36" s="91" t="s">
        <v>44</v>
      </c>
      <c r="B36" s="91"/>
      <c r="C36" s="91"/>
      <c r="D36" s="91"/>
      <c r="E36" s="91"/>
      <c r="F36" s="91"/>
      <c r="G36" s="91"/>
      <c r="H36" s="91"/>
      <c r="I36" s="91"/>
    </row>
    <row r="37" spans="1:9" ht="9" customHeight="1" x14ac:dyDescent="0.25"/>
    <row r="38" spans="1:9" s="7" customFormat="1" ht="28.5" customHeight="1" x14ac:dyDescent="0.25">
      <c r="A38" s="5" t="s">
        <v>11</v>
      </c>
      <c r="B38" s="107" t="s">
        <v>45</v>
      </c>
      <c r="C38" s="108"/>
      <c r="D38" s="108"/>
      <c r="E38" s="109"/>
      <c r="F38" s="107" t="s">
        <v>46</v>
      </c>
      <c r="G38" s="114"/>
    </row>
    <row r="39" spans="1:9" s="13" customFormat="1" x14ac:dyDescent="0.25">
      <c r="A39" s="12" t="s">
        <v>47</v>
      </c>
      <c r="B39" s="95" t="s">
        <v>129</v>
      </c>
      <c r="C39" s="96"/>
      <c r="D39" s="96"/>
      <c r="E39" s="97"/>
      <c r="F39" s="113">
        <f>SUM(F40:L42)</f>
        <v>229721.62</v>
      </c>
      <c r="G39" s="114"/>
    </row>
    <row r="40" spans="1:9" ht="15.75" customHeight="1" x14ac:dyDescent="0.25">
      <c r="A40" s="9" t="s">
        <v>16</v>
      </c>
      <c r="B40" s="103" t="s">
        <v>205</v>
      </c>
      <c r="C40" s="103"/>
      <c r="D40" s="103"/>
      <c r="E40" s="103"/>
      <c r="F40" s="104">
        <v>89516.2</v>
      </c>
      <c r="G40" s="104"/>
    </row>
    <row r="41" spans="1:9" ht="15.75" customHeight="1" x14ac:dyDescent="0.25">
      <c r="A41" s="9" t="s">
        <v>18</v>
      </c>
      <c r="B41" s="103" t="s">
        <v>206</v>
      </c>
      <c r="C41" s="103"/>
      <c r="D41" s="103"/>
      <c r="E41" s="103"/>
      <c r="F41" s="104">
        <v>103671.58</v>
      </c>
      <c r="G41" s="104"/>
    </row>
    <row r="42" spans="1:9" ht="15.75" customHeight="1" x14ac:dyDescent="0.25">
      <c r="A42" s="9" t="s">
        <v>20</v>
      </c>
      <c r="B42" s="103" t="s">
        <v>219</v>
      </c>
      <c r="C42" s="103"/>
      <c r="D42" s="103"/>
      <c r="E42" s="103"/>
      <c r="F42" s="104">
        <v>36533.839999999997</v>
      </c>
      <c r="G42" s="104"/>
    </row>
    <row r="43" spans="1:9" s="13" customFormat="1" x14ac:dyDescent="0.25">
      <c r="A43" s="12" t="s">
        <v>140</v>
      </c>
      <c r="B43" s="95" t="s">
        <v>157</v>
      </c>
      <c r="C43" s="96"/>
      <c r="D43" s="96"/>
      <c r="E43" s="97"/>
      <c r="F43" s="113">
        <f>SUM(F44:G47)</f>
        <v>77011.63</v>
      </c>
      <c r="G43" s="114"/>
    </row>
    <row r="44" spans="1:9" s="57" customFormat="1" ht="15.75" customHeight="1" x14ac:dyDescent="0.25">
      <c r="A44" s="56" t="s">
        <v>128</v>
      </c>
      <c r="B44" s="111" t="s">
        <v>202</v>
      </c>
      <c r="C44" s="111"/>
      <c r="D44" s="111"/>
      <c r="E44" s="111"/>
      <c r="F44" s="116">
        <v>6322.43</v>
      </c>
      <c r="G44" s="116"/>
    </row>
    <row r="45" spans="1:9" s="57" customFormat="1" ht="15.75" customHeight="1" x14ac:dyDescent="0.25">
      <c r="A45" s="56" t="s">
        <v>141</v>
      </c>
      <c r="B45" s="111" t="s">
        <v>203</v>
      </c>
      <c r="C45" s="111"/>
      <c r="D45" s="111"/>
      <c r="E45" s="111"/>
      <c r="F45" s="116">
        <v>26236.58</v>
      </c>
      <c r="G45" s="116"/>
    </row>
    <row r="46" spans="1:9" s="57" customFormat="1" ht="15.75" customHeight="1" x14ac:dyDescent="0.25">
      <c r="A46" s="56" t="s">
        <v>144</v>
      </c>
      <c r="B46" s="111" t="s">
        <v>204</v>
      </c>
      <c r="C46" s="111"/>
      <c r="D46" s="111"/>
      <c r="E46" s="111"/>
      <c r="F46" s="116">
        <v>19918.919999999998</v>
      </c>
      <c r="G46" s="116"/>
    </row>
    <row r="47" spans="1:9" ht="15.75" customHeight="1" x14ac:dyDescent="0.25">
      <c r="A47" s="9" t="s">
        <v>164</v>
      </c>
      <c r="B47" s="103" t="s">
        <v>281</v>
      </c>
      <c r="C47" s="103"/>
      <c r="D47" s="103"/>
      <c r="E47" s="103"/>
      <c r="F47" s="104">
        <v>24533.7</v>
      </c>
      <c r="G47" s="104"/>
    </row>
    <row r="48" spans="1:9" ht="9" customHeight="1" x14ac:dyDescent="0.25">
      <c r="B48" s="14"/>
      <c r="C48" s="14"/>
      <c r="D48" s="14"/>
      <c r="E48" s="14"/>
    </row>
    <row r="49" spans="1:8" s="3" customFormat="1" x14ac:dyDescent="0.25">
      <c r="A49" s="3" t="s">
        <v>55</v>
      </c>
      <c r="F49" s="3" t="s">
        <v>49</v>
      </c>
      <c r="H49" s="3" t="s">
        <v>126</v>
      </c>
    </row>
    <row r="50" spans="1:8" s="3" customFormat="1" ht="7.5" customHeight="1" x14ac:dyDescent="0.25"/>
    <row r="51" spans="1:8" s="3" customFormat="1" ht="13.5" customHeight="1" x14ac:dyDescent="0.25">
      <c r="F51" s="4" t="s">
        <v>183</v>
      </c>
    </row>
    <row r="52" spans="1:8" s="3" customFormat="1" ht="7.5" customHeight="1" x14ac:dyDescent="0.25"/>
    <row r="53" spans="1:8" s="3" customFormat="1" x14ac:dyDescent="0.25">
      <c r="A53" s="3" t="s">
        <v>50</v>
      </c>
    </row>
    <row r="54" spans="1:8" s="3" customFormat="1" x14ac:dyDescent="0.25">
      <c r="C54" s="15" t="s">
        <v>51</v>
      </c>
      <c r="E54" s="15"/>
      <c r="F54" s="15"/>
      <c r="G54" s="15"/>
    </row>
    <row r="55" spans="1:8" s="3" customFormat="1" x14ac:dyDescent="0.25"/>
    <row r="56" spans="1:8" s="3" customFormat="1" x14ac:dyDescent="0.25"/>
  </sheetData>
  <mergeCells count="30">
    <mergeCell ref="A10:I10"/>
    <mergeCell ref="A1:I1"/>
    <mergeCell ref="A2:I2"/>
    <mergeCell ref="A4:I4"/>
    <mergeCell ref="A9:I9"/>
    <mergeCell ref="A3:K3"/>
    <mergeCell ref="B40:E40"/>
    <mergeCell ref="F40:G40"/>
    <mergeCell ref="A11:I11"/>
    <mergeCell ref="A36:I36"/>
    <mergeCell ref="B38:E38"/>
    <mergeCell ref="F38:G38"/>
    <mergeCell ref="B39:E39"/>
    <mergeCell ref="F39:G39"/>
    <mergeCell ref="A12:C12"/>
    <mergeCell ref="A33:C33"/>
    <mergeCell ref="B47:E47"/>
    <mergeCell ref="F47:G47"/>
    <mergeCell ref="B46:E46"/>
    <mergeCell ref="F46:G46"/>
    <mergeCell ref="B41:E41"/>
    <mergeCell ref="F41:G41"/>
    <mergeCell ref="B42:E42"/>
    <mergeCell ref="F42:G42"/>
    <mergeCell ref="B44:E44"/>
    <mergeCell ref="F44:G44"/>
    <mergeCell ref="B43:E43"/>
    <mergeCell ref="F43:G43"/>
    <mergeCell ref="B45:E45"/>
    <mergeCell ref="F45:G45"/>
  </mergeCells>
  <pageMargins left="0" right="0" top="0" bottom="0" header="0.31496062992125984" footer="0.31496062992125984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8" workbookViewId="0">
      <selection activeCell="F46" sqref="F46"/>
    </sheetView>
  </sheetViews>
  <sheetFormatPr defaultRowHeight="15" outlineLevelCol="1" x14ac:dyDescent="0.25"/>
  <cols>
    <col min="1" max="1" width="4.7109375" style="1" customWidth="1"/>
    <col min="2" max="2" width="25.42578125" style="1" customWidth="1"/>
    <col min="3" max="3" width="12.7109375" style="1" customWidth="1"/>
    <col min="4" max="4" width="13.42578125" style="1" customWidth="1"/>
    <col min="5" max="5" width="13" style="1" customWidth="1"/>
    <col min="6" max="6" width="11.5703125" style="1" customWidth="1"/>
    <col min="7" max="7" width="12" style="1" customWidth="1"/>
    <col min="8" max="8" width="12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9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9" x14ac:dyDescent="0.25">
      <c r="A3" s="101" t="s">
        <v>132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9" s="3" customFormat="1" x14ac:dyDescent="0.25">
      <c r="A7" s="3" t="s">
        <v>2</v>
      </c>
      <c r="F7" s="4"/>
    </row>
    <row r="8" spans="1:9" s="3" customFormat="1" x14ac:dyDescent="0.25">
      <c r="A8" s="3" t="s">
        <v>3</v>
      </c>
      <c r="F8" s="4"/>
    </row>
    <row r="9" spans="1:9" s="3" customFormat="1" x14ac:dyDescent="0.25">
      <c r="A9" s="3" t="s">
        <v>4</v>
      </c>
    </row>
    <row r="10" spans="1:9" s="3" customFormat="1" x14ac:dyDescent="0.25">
      <c r="A10" s="3" t="s">
        <v>5</v>
      </c>
      <c r="F10" s="4" t="s">
        <v>6</v>
      </c>
    </row>
    <row r="11" spans="1:9" s="3" customFormat="1" x14ac:dyDescent="0.25">
      <c r="A11" s="3" t="s">
        <v>7</v>
      </c>
      <c r="F11" s="4" t="s">
        <v>6</v>
      </c>
    </row>
    <row r="12" spans="1:9" s="3" customFormat="1" x14ac:dyDescent="0.25"/>
    <row r="13" spans="1:9" s="3" customFormat="1" x14ac:dyDescent="0.25">
      <c r="A13" s="90" t="s">
        <v>8</v>
      </c>
      <c r="B13" s="90"/>
      <c r="C13" s="90"/>
      <c r="D13" s="90"/>
      <c r="E13" s="90"/>
      <c r="F13" s="90"/>
      <c r="G13" s="90"/>
      <c r="H13" s="90"/>
      <c r="I13" s="90"/>
    </row>
    <row r="14" spans="1:9" s="3" customFormat="1" x14ac:dyDescent="0.25">
      <c r="A14" s="90" t="s">
        <v>9</v>
      </c>
      <c r="B14" s="90"/>
      <c r="C14" s="90"/>
      <c r="D14" s="90"/>
      <c r="E14" s="90"/>
      <c r="F14" s="90"/>
      <c r="G14" s="90"/>
      <c r="H14" s="90"/>
      <c r="I14" s="90"/>
    </row>
    <row r="15" spans="1:9" s="3" customFormat="1" x14ac:dyDescent="0.25">
      <c r="A15" s="90" t="s">
        <v>10</v>
      </c>
      <c r="B15" s="90"/>
      <c r="C15" s="90"/>
      <c r="D15" s="90"/>
      <c r="E15" s="90"/>
      <c r="F15" s="90"/>
      <c r="G15" s="90"/>
      <c r="H15" s="90"/>
      <c r="I15" s="90"/>
    </row>
    <row r="16" spans="1:9" s="3" customFormat="1" x14ac:dyDescent="0.25"/>
    <row r="17" spans="1:9" s="20" customFormat="1" ht="52.5" customHeight="1" x14ac:dyDescent="0.25">
      <c r="A17" s="6" t="s">
        <v>11</v>
      </c>
      <c r="B17" s="6" t="s">
        <v>12</v>
      </c>
      <c r="C17" s="6" t="s">
        <v>127</v>
      </c>
      <c r="D17" s="6" t="s">
        <v>158</v>
      </c>
      <c r="E17" s="6" t="s">
        <v>159</v>
      </c>
      <c r="F17" s="19" t="s">
        <v>160</v>
      </c>
      <c r="G17" s="6" t="s">
        <v>161</v>
      </c>
    </row>
    <row r="18" spans="1:9" s="3" customFormat="1" ht="30" x14ac:dyDescent="0.25">
      <c r="A18" s="8" t="s">
        <v>14</v>
      </c>
      <c r="B18" s="9" t="s">
        <v>15</v>
      </c>
      <c r="C18" s="31">
        <v>6.75</v>
      </c>
      <c r="D18" s="10">
        <f>'Телевизионная 2а'!D17+'Пионерская 16'!D18+'Пионерская 1318'!D18+'Багговута 12'!D18+'Пионерская 15'!D17+'Социалистическая 3'!D18+'Социалистическая 4'!D18+'Социалистическая 6'!D18+'Социалистическая 6 к.1'!D18+'Социалистическая 9'!D18+'Социалистическая 12'!D18+'Телевизионная 2'!D18+'Телевизионная 4'!D18+'Чичерина 7а'!D18+'Чичерина 8'!D18+'Чичерина 10'!D18+'Чичерина 16 к. 1'!D18+'пер.Чичерина 24'!D18+'пер. Чичерина 28'!D18+'Калинина 12'!D18+'Калинина 18'!D18+'Калинина 23'!D18+'Пионерская 9'!D18+'Высокая 4'!D18+'Пухова 15'!D18+'Пухова 21'!D18+'Пухова 14'!D18+'Пухова 17'!D18+'Калинина 4'!D18+'Пионерская 18'!D18+'Чичерина 12 к.1'!D18+'Телевизионная 6 к.1'!D19+'Пионерская 26 а'!D18+'Пионерская 2'!D18+'Телевизионная 2 к.1'!D18+'Чичерина 16'!D18+'Чичерина 22'!D18+'Чичерина 17'!D18+'Ленина 68,8'!D18+'Ленина 67'!D18+'Огарева 20'!D18+'Пролетарская 40'!D18+'Чижевского 4'!D18</f>
        <v>8175745.8900000006</v>
      </c>
      <c r="E18" s="10">
        <f>'Телевизионная 2а'!E17+'Пионерская 16'!E18+'Пионерская 1318'!E18+'Багговута 12'!E18+'Пионерская 15'!E17+'Социалистическая 3'!E18+'Социалистическая 4'!E18+'Социалистическая 6'!E18+'Социалистическая 6 к.1'!E18+'Социалистическая 9'!E18+'Социалистическая 12'!E18+'Телевизионная 2'!E18+'Телевизионная 4'!E18+'Чичерина 7а'!E18+'Чичерина 8'!E18+'Чичерина 10'!E18+'Чичерина 16 к. 1'!E18+'пер.Чичерина 24'!E18+'пер. Чичерина 28'!E18+'Калинина 12'!E18+'Калинина 18'!E18+'Калинина 23'!E18+'Пионерская 9'!E18+'Высокая 4'!E18+'Пухова 15'!E18+'Пухова 21'!E18+'Пухова 14'!E18+'Пухова 17'!E18+'Калинина 4'!E18+'Пионерская 18'!E18+'Чичерина 12 к.1'!E18+'Телевизионная 6 к.1'!E19+'Пионерская 26 а'!E18+'Пионерская 2'!E18+'Телевизионная 2 к.1'!E18+'Чичерина 16'!E18+'Чичерина 22'!E18+'Чичерина 17'!E18+'Ленина 68,8'!E18+'Ленина 67'!E18+'Огарева 20'!E18+'Пролетарская 40'!E18+'Чижевского 4'!E18</f>
        <v>7948731.5600000015</v>
      </c>
      <c r="F18" s="10">
        <f>'Телевизионная 2а'!F17+'Пионерская 16'!F18+'Пионерская 1318'!F18+'Багговута 12'!F18+'Пионерская 15'!F17+'Социалистическая 3'!F18+'Социалистическая 4'!F18+'Социалистическая 6'!F18+'Социалистическая 6 к.1'!F18+'Социалистическая 9'!F18+'Социалистическая 12'!F18+'Телевизионная 2'!F18+'Телевизионная 4'!F18+'Чичерина 7а'!F18+'Чичерина 8'!F18+'Чичерина 10'!F18+'Чичерина 16 к. 1'!F18+'пер.Чичерина 24'!F18+'пер. Чичерина 28'!F18+'Калинина 12'!F18+'Калинина 18'!F18+'Калинина 23'!F18+'Пионерская 9'!F18+'Высокая 4'!F18+'Пухова 15'!F18+'Пухова 21'!F18+'Пухова 14'!F18+'Пухова 17'!F18+'Калинина 4'!F18+'Пионерская 18'!F18+'Чичерина 12 к.1'!F18+'Телевизионная 6 к.1'!F19+'Пионерская 26 а'!F18+'Пионерская 2'!F18+'Телевизионная 2 к.1'!F18+'Чичерина 16'!F18+'Чичерина 22'!F18+'Чичерина 17'!F18+'Ленина 68,8'!F18+'Ленина 67'!F18+'Огарева 20'!F18+'Пролетарская 40'!F18+'Чижевского 4'!F18</f>
        <v>8175745.8900000006</v>
      </c>
      <c r="G18" s="10">
        <f>'Телевизионная 2а'!G17+'Пионерская 16'!G18+'Пионерская 1318'!G18+'Багговута 12'!G18+'Пионерская 15'!G17+'Социалистическая 3'!G18+'Социалистическая 4'!G18+'Социалистическая 6'!G18+'Социалистическая 6 к.1'!G18+'Социалистическая 9'!G18+'Социалистическая 12'!G18+'Телевизионная 2'!G18+'Телевизионная 4'!G18+'Чичерина 7а'!G18+'Чичерина 8'!G18+'Чичерина 10'!G18+'Чичерина 16 к. 1'!G18+'пер.Чичерина 24'!G18+'пер. Чичерина 28'!G18+'Калинина 12'!G18+'Калинина 18'!G18+'Калинина 23'!G18+'Пионерская 9'!G18+'Высокая 4'!G18+'Пухова 15'!G18+'Пухова 21'!G18+'Пухова 14'!G18+'Пухова 17'!G18+'Калинина 4'!G18+'Пионерская 18'!G18+'Чичерина 12 к.1'!G18+'Телевизионная 6 к.1'!G19+'Пионерская 26 а'!G18+'Пионерская 2'!G18+'Телевизионная 2 к.1'!G18+'Чичерина 16'!G18+'Чичерина 22'!G18+'Чичерина 17'!G18+'Ленина 68,8'!G18+'Ленина 67'!G18+'Огарева 20'!G18+'Пролетарская 40'!G18+'Чижевского 4'!G18</f>
        <v>-227014.33000000002</v>
      </c>
      <c r="H18" s="34">
        <v>6.75</v>
      </c>
      <c r="I18" s="17"/>
    </row>
    <row r="19" spans="1:9" s="3" customFormat="1" ht="30" x14ac:dyDescent="0.25">
      <c r="A19" s="8" t="s">
        <v>16</v>
      </c>
      <c r="B19" s="9" t="s">
        <v>17</v>
      </c>
      <c r="C19" s="31">
        <v>2.41</v>
      </c>
      <c r="D19" s="10">
        <f>'Телевизионная 2а'!D18+'Пионерская 16'!D19+'Пионерская 1318'!D19+'Багговута 12'!D19+'Пионерская 15'!D18+'Социалистическая 3'!D19+'Социалистическая 4'!D19+'Социалистическая 6'!D19+'Социалистическая 6 к.1'!D19+'Социалистическая 9'!D19+'Социалистическая 12'!D19+'Телевизионная 2'!D19+'Телевизионная 4'!D19+'Чичерина 7а'!D19+'Чичерина 8'!D19+'Чичерина 10'!D19+'Чичерина 16 к. 1'!D19+'пер.Чичерина 24'!D19+'пер. Чичерина 28'!D19+'Калинина 12'!D19+'Калинина 18'!D19+'Калинина 23'!D19+'Пионерская 9'!D19+'Высокая 4'!D19+'Пухова 15'!D19+'Пухова 21'!D19+'Пухова 14'!D19+'Пухова 17'!D19+'Калинина 4'!D19+'Пионерская 18'!D19+'Чичерина 12 к.1'!D19+'Телевизионная 6 к.1'!D20+'Пионерская 26 а'!D19+'Пионерская 2'!D19+'Телевизионная 2 к.1'!D19+'Чичерина 16'!D19+'Чичерина 22'!D19+'Чичерина 17'!D19+'Ленина 68,8'!D19+'Ленина 67'!D19+'Огарева 20'!D19+'Пролетарская 40'!D19+'Чижевского 4'!D19</f>
        <v>3044061.5350740296</v>
      </c>
      <c r="E19" s="10">
        <f>'Телевизионная 2а'!E18+'Пионерская 16'!E19+'Пионерская 1318'!E19+'Багговута 12'!E19+'Пионерская 15'!E18+'Социалистическая 3'!E19+'Социалистическая 4'!E19+'Социалистическая 6'!E19+'Социалистическая 6 к.1'!E19+'Социалистическая 9'!E19+'Социалистическая 12'!E19+'Телевизионная 2'!E19+'Телевизионная 4'!E19+'Чичерина 7а'!E19+'Чичерина 8'!E19+'Чичерина 10'!E19+'Чичерина 16 к. 1'!E19+'пер.Чичерина 24'!E19+'пер. Чичерина 28'!E19+'Калинина 12'!E19+'Калинина 18'!E19+'Калинина 23'!E19+'Пионерская 9'!E19+'Высокая 4'!E19+'Пухова 15'!E19+'Пухова 21'!E19+'Пухова 14'!E19+'Пухова 17'!E19+'Калинина 4'!E19+'Пионерская 18'!E19+'Чичерина 12 к.1'!E19+'Телевизионная 6 к.1'!E20+'Пионерская 26 а'!E19+'Пионерская 2'!E19+'Телевизионная 2 к.1'!E19+'Чичерина 16'!E19+'Чичерина 22'!E19+'Чичерина 17'!E19+'Ленина 68,8'!E19+'Ленина 67'!E19+'Огарева 20'!E19+'Пролетарская 40'!E19+'Чижевского 4'!E19</f>
        <v>2959816.6129490766</v>
      </c>
      <c r="F19" s="10">
        <f>'Телевизионная 2а'!F18+'Пионерская 16'!F19+'Пионерская 1318'!F19+'Багговута 12'!F19+'Пионерская 15'!F18+'Социалистическая 3'!F19+'Социалистическая 4'!F19+'Социалистическая 6'!F19+'Социалистическая 6 к.1'!F19+'Социалистическая 9'!F19+'Социалистическая 12'!F19+'Телевизионная 2'!F19+'Телевизионная 4'!F19+'Чичерина 7а'!F19+'Чичерина 8'!F19+'Чичерина 10'!F19+'Чичерина 16 к. 1'!F19+'пер.Чичерина 24'!F19+'пер. Чичерина 28'!F19+'Калинина 12'!F19+'Калинина 18'!F19+'Калинина 23'!F19+'Пионерская 9'!F19+'Высокая 4'!F19+'Пухова 15'!F19+'Пухова 21'!F19+'Пухова 14'!F19+'Пухова 17'!F19+'Калинина 4'!F19+'Пионерская 18'!F19+'Чичерина 12 к.1'!F19+'Телевизионная 6 к.1'!F20+'Пионерская 26 а'!F19+'Пионерская 2'!F19+'Телевизионная 2 к.1'!F19+'Чичерина 16'!F19+'Чичерина 22'!F19+'Чичерина 17'!F19+'Ленина 68,8'!F19+'Ленина 67'!F19+'Огарева 20'!F19+'Пролетарская 40'!F19+'Чижевского 4'!F19</f>
        <v>3044061.5350740296</v>
      </c>
      <c r="G19" s="10">
        <f>'Телевизионная 2а'!G18+'Пионерская 16'!G19+'Пионерская 1318'!G19+'Багговута 12'!G19+'Пионерская 15'!G18+'Социалистическая 3'!G19+'Социалистическая 4'!G19+'Социалистическая 6'!G19+'Социалистическая 6 к.1'!G19+'Социалистическая 9'!G19+'Социалистическая 12'!G19+'Телевизионная 2'!G19+'Телевизионная 4'!G19+'Чичерина 7а'!G19+'Чичерина 8'!G19+'Чичерина 10'!G19+'Чичерина 16 к. 1'!G19+'пер.Чичерина 24'!G19+'пер. Чичерина 28'!G19+'Калинина 12'!G19+'Калинина 18'!G19+'Калинина 23'!G19+'Пионерская 9'!G19+'Высокая 4'!G19+'Пухова 15'!G19+'Пухова 21'!G19+'Пухова 14'!G19+'Пухова 17'!G19+'Калинина 4'!G19+'Пионерская 18'!G19+'Чичерина 12 к.1'!G19+'Телевизионная 6 к.1'!G20+'Пионерская 26 а'!G19+'Пионерская 2'!G19+'Телевизионная 2 к.1'!G19+'Чичерина 16'!G19+'Чичерина 22'!G19+'Чичерина 17'!G19+'Ленина 68,8'!G19+'Ленина 67'!G19+'Огарева 20'!G19+'Пролетарская 40'!G19+'Чижевского 4'!G19</f>
        <v>-84244.922124953096</v>
      </c>
      <c r="H19" s="34">
        <v>2.41</v>
      </c>
      <c r="I19" s="17">
        <f>H19/H18</f>
        <v>0.35703703703703704</v>
      </c>
    </row>
    <row r="20" spans="1:9" s="3" customFormat="1" ht="45" x14ac:dyDescent="0.25">
      <c r="A20" s="8" t="s">
        <v>18</v>
      </c>
      <c r="B20" s="9" t="s">
        <v>19</v>
      </c>
      <c r="C20" s="31">
        <v>1.2</v>
      </c>
      <c r="D20" s="10">
        <f>'Телевизионная 2а'!D19+'Пионерская 16'!D20+'Пионерская 1318'!D20+'Багговута 12'!D20+'Пионерская 15'!D19+'Социалистическая 3'!D20+'Социалистическая 4'!D20+'Социалистическая 6'!D20+'Социалистическая 6 к.1'!D20+'Социалистическая 9'!D20+'Социалистическая 12'!D20+'Телевизионная 2'!D20+'Телевизионная 4'!D20+'Чичерина 7а'!D20+'Чичерина 8'!D20+'Чичерина 10'!D20+'Чичерина 16 к. 1'!D20+'пер.Чичерина 24'!D20+'пер. Чичерина 28'!D20+'Калинина 12'!D20+'Калинина 18'!D20+'Калинина 23'!D20+'Пионерская 9'!D20+'Высокая 4'!D20+'Пухова 15'!D20+'Пухова 21'!D20+'Пухова 14'!D20+'Пухова 17'!D20+'Калинина 4'!D20+'Пионерская 18'!D20+'Чичерина 12 к.1'!D20+'Телевизионная 6 к.1'!D21+'Пионерская 26 а'!D20+'Пионерская 2'!D20+'Телевизионная 2 к.1'!D20+'Чичерина 16'!D20+'Чичерина 22'!D20+'Чичерина 17'!D20+'Ленина 68,8'!D20+'Ленина 67'!D20+'Огарева 20'!D20+'Пролетарская 40'!D20+'Чижевского 4'!D20</f>
        <v>1515715.2871737906</v>
      </c>
      <c r="E20" s="10">
        <f>'Телевизионная 2а'!E19+'Пионерская 16'!E20+'Пионерская 1318'!E20+'Багговута 12'!E20+'Пионерская 15'!E19+'Социалистическая 3'!E20+'Социалистическая 4'!E20+'Социалистическая 6'!E20+'Социалистическая 6 к.1'!E20+'Социалистическая 9'!E20+'Социалистическая 12'!E20+'Телевизионная 2'!E20+'Телевизионная 4'!E20+'Чичерина 7а'!E20+'Чичерина 8'!E20+'Чичерина 10'!E20+'Чичерина 16 к. 1'!E20+'пер.Чичерина 24'!E20+'пер. Чичерина 28'!E20+'Калинина 12'!E20+'Калинина 18'!E20+'Калинина 23'!E20+'Пионерская 9'!E20+'Высокая 4'!E20+'Пухова 15'!E20+'Пухова 21'!E20+'Пухова 14'!E20+'Пухова 17'!E20+'Калинина 4'!E20+'Пионерская 18'!E20+'Чичерина 12 к.1'!E20+'Телевизионная 6 к.1'!E21+'Пионерская 26 а'!E20+'Пионерская 2'!E20+'Телевизионная 2 к.1'!E20+'Чичерина 16'!E20+'Чичерина 22'!E20+'Чичерина 17'!E20+'Ленина 68,8'!E20+'Ленина 67'!E20+'Огарева 20'!E20+'Пролетарская 40'!E20+'Чижевского 4'!E20</f>
        <v>1473767.6081074241</v>
      </c>
      <c r="F20" s="10">
        <f>'Телевизионная 2а'!F19+'Пионерская 16'!F20+'Пионерская 1318'!F20+'Багговута 12'!F20+'Пионерская 15'!F19+'Социалистическая 3'!F20+'Социалистическая 4'!F20+'Социалистическая 6'!F20+'Социалистическая 6 к.1'!F20+'Социалистическая 9'!F20+'Социалистическая 12'!F20+'Телевизионная 2'!F20+'Телевизионная 4'!F20+'Чичерина 7а'!F20+'Чичерина 8'!F20+'Чичерина 10'!F20+'Чичерина 16 к. 1'!F20+'пер.Чичерина 24'!F20+'пер. Чичерина 28'!F20+'Калинина 12'!F20+'Калинина 18'!F20+'Калинина 23'!F20+'Пионерская 9'!F20+'Высокая 4'!F20+'Пухова 15'!F20+'Пухова 21'!F20+'Пухова 14'!F20+'Пухова 17'!F20+'Калинина 4'!F20+'Пионерская 18'!F20+'Чичерина 12 к.1'!F20+'Телевизионная 6 к.1'!F21+'Пионерская 26 а'!F20+'Пионерская 2'!F20+'Телевизионная 2 к.1'!F20+'Чичерина 16'!F20+'Чичерина 22'!F20+'Чичерина 17'!F20+'Ленина 68,8'!F20+'Ленина 67'!F20+'Огарева 20'!F20+'Пролетарская 40'!F20+'Чижевского 4'!F20</f>
        <v>1515715.2871737906</v>
      </c>
      <c r="G20" s="10">
        <f>'Телевизионная 2а'!G19+'Пионерская 16'!G20+'Пионерская 1318'!G20+'Багговута 12'!G20+'Пионерская 15'!G19+'Социалистическая 3'!G20+'Социалистическая 4'!G20+'Социалистическая 6'!G20+'Социалистическая 6 к.1'!G20+'Социалистическая 9'!G20+'Социалистическая 12'!G20+'Телевизионная 2'!G20+'Телевизионная 4'!G20+'Чичерина 7а'!G20+'Чичерина 8'!G20+'Чичерина 10'!G20+'Чичерина 16 к. 1'!G20+'пер.Чичерина 24'!G20+'пер. Чичерина 28'!G20+'Калинина 12'!G20+'Калинина 18'!G20+'Калинина 23'!G20+'Пионерская 9'!G20+'Высокая 4'!G20+'Пухова 15'!G20+'Пухова 21'!G20+'Пухова 14'!G20+'Пухова 17'!G20+'Калинина 4'!G20+'Пионерская 18'!G20+'Чичерина 12 к.1'!G20+'Телевизионная 6 к.1'!G21+'Пионерская 26 а'!G20+'Пионерская 2'!G20+'Телевизионная 2 к.1'!G20+'Чичерина 16'!G20+'Чичерина 22'!G20+'Чичерина 17'!G20+'Ленина 68,8'!G20+'Ленина 67'!G20+'Огарева 20'!G20+'Пролетарская 40'!G20+'Чижевского 4'!G20</f>
        <v>-41947.679066366727</v>
      </c>
      <c r="H20" s="34">
        <v>1.2</v>
      </c>
      <c r="I20" s="17">
        <f>H20/H18</f>
        <v>0.17777777777777778</v>
      </c>
    </row>
    <row r="21" spans="1:9" s="3" customFormat="1" ht="30" x14ac:dyDescent="0.25">
      <c r="A21" s="8" t="s">
        <v>20</v>
      </c>
      <c r="B21" s="9" t="s">
        <v>21</v>
      </c>
      <c r="C21" s="31">
        <v>1.51</v>
      </c>
      <c r="D21" s="10">
        <f>'Телевизионная 2а'!D20+'Пионерская 16'!D21+'Пионерская 1318'!D21+'Багговута 12'!D21+'Пионерская 15'!D20+'Социалистическая 3'!D21+'Социалистическая 4'!D21+'Социалистическая 6'!D21+'Социалистическая 6 к.1'!D21+'Социалистическая 9'!D21+'Социалистическая 12'!D21+'Телевизионная 2'!D21+'Телевизионная 4'!D21+'Чичерина 7а'!D21+'Чичерина 8'!D21+'Чичерина 10'!D21+'Чичерина 16 к. 1'!D21+'пер.Чичерина 24'!D21+'пер. Чичерина 28'!D21+'Калинина 12'!D21+'Калинина 18'!D21+'Калинина 23'!D21+'Пионерская 9'!D21+'Высокая 4'!D21+'Пухова 15'!D21+'Пухова 21'!D21+'Пухова 14'!D21+'Пухова 17'!D21+'Калинина 4'!D21+'Пионерская 18'!D21+'Чичерина 12 к.1'!D21+'Телевизионная 6 к.1'!D22+'Пионерская 26 а'!D21+'Пионерская 2'!D21+'Телевизионная 2 к.1'!D21+'Чичерина 16'!D21+'Чичерина 22'!D21+'Чичерина 17'!D21+'Ленина 68,8'!D21+'Ленина 67'!D21+'Огарева 20'!D21+'Пролетарская 40'!D21+'Чижевского 4'!D21</f>
        <v>1557122.4693411139</v>
      </c>
      <c r="E21" s="10">
        <f>'Телевизионная 2а'!E20+'Пионерская 16'!E21+'Пионерская 1318'!E21+'Багговута 12'!E21+'Пионерская 15'!E20+'Социалистическая 3'!E21+'Социалистическая 4'!E21+'Социалистическая 6'!E21+'Социалистическая 6 к.1'!E21+'Социалистическая 9'!E21+'Социалистическая 12'!E21+'Телевизионная 2'!E21+'Телевизионная 4'!E21+'Чичерина 7а'!E21+'Чичерина 8'!E21+'Чичерина 10'!E21+'Чичерина 16 к. 1'!E21+'пер.Чичерина 24'!E21+'пер. Чичерина 28'!E21+'Калинина 12'!E21+'Калинина 18'!E21+'Калинина 23'!E21+'Пионерская 9'!E21+'Высокая 4'!E21+'Пухова 15'!E21+'Пухова 21'!E21+'Пухова 14'!E21+'Пухова 17'!E21+'Калинина 4'!E21+'Пионерская 18'!E21+'Чичерина 12 к.1'!E21+'Телевизионная 6 к.1'!E22+'Пионерская 26 а'!E21+'Пионерская 2'!E21+'Телевизионная 2 к.1'!E21+'Чичерина 16'!E21+'Чичерина 22'!E21+'Чичерина 17'!E21+'Ленина 68,8'!E21+'Ленина 67'!E21+'Огарева 20'!E21+'Пролетарская 40'!E21+'Чижевского 4'!E21</f>
        <v>1513279.6712642477</v>
      </c>
      <c r="F21" s="10">
        <f>'Телевизионная 2а'!F20+'Пионерская 16'!F21+'Пионерская 1318'!F21+'Багговута 12'!F21+'Пионерская 15'!F20+'Социалистическая 3'!F21+'Социалистическая 4'!F21+'Социалистическая 6'!F21+'Социалистическая 6 к.1'!F21+'Социалистическая 9'!F21+'Социалистическая 12'!F21+'Телевизионная 2'!F21+'Телевизионная 4'!F21+'Чичерина 7а'!F21+'Чичерина 8'!F21+'Чичерина 10'!F21+'Чичерина 16 к. 1'!F21+'пер.Чичерина 24'!F21+'пер. Чичерина 28'!F21+'Калинина 12'!F21+'Калинина 18'!F21+'Калинина 23'!F21+'Пионерская 9'!F21+'Высокая 4'!F21+'Пухова 15'!F21+'Пухова 21'!F21+'Пухова 14'!F21+'Пухова 17'!F21+'Калинина 4'!F21+'Пионерская 18'!F21+'Чичерина 12 к.1'!F21+'Телевизионная 6 к.1'!F22+'Пионерская 26 а'!F21+'Пионерская 2'!F21+'Телевизионная 2 к.1'!F21+'Чичерина 16'!F21+'Чичерина 22'!F21+'Чичерина 17'!F21+'Ленина 68,8'!F21+'Ленина 67'!F21+'Огарева 20'!F21+'Пролетарская 40'!F21+'Чижевского 4'!F21</f>
        <v>1557122.4693411139</v>
      </c>
      <c r="G21" s="10">
        <f>'Телевизионная 2а'!G20+'Пионерская 16'!G21+'Пионерская 1318'!G21+'Багговута 12'!G21+'Пионерская 15'!G20+'Социалистическая 3'!G21+'Социалистическая 4'!G21+'Социалистическая 6'!G21+'Социалистическая 6 к.1'!G21+'Социалистическая 9'!G21+'Социалистическая 12'!G21+'Телевизионная 2'!G21+'Телевизионная 4'!G21+'Чичерина 7а'!G21+'Чичерина 8'!G21+'Чичерина 10'!G21+'Чичерина 16 к. 1'!G21+'пер.Чичерина 24'!G21+'пер. Чичерина 28'!G21+'Калинина 12'!G21+'Калинина 18'!G21+'Калинина 23'!G21+'Пионерская 9'!G21+'Высокая 4'!G21+'Пухова 15'!G21+'Пухова 21'!G21+'Пухова 14'!G21+'Пухова 17'!G21+'Калинина 4'!G21+'Пионерская 18'!G21+'Чичерина 12 к.1'!G21+'Телевизионная 6 к.1'!G22+'Пионерская 26 а'!G21+'Пионерская 2'!G21+'Телевизионная 2 к.1'!G21+'Чичерина 16'!G21+'Чичерина 22'!G21+'Чичерина 17'!G21+'Ленина 68,8'!G21+'Ленина 67'!G21+'Огарева 20'!G21+'Пролетарская 40'!G21+'Чижевского 4'!G21</f>
        <v>-43842.798076865409</v>
      </c>
      <c r="H21" s="34">
        <v>1.51</v>
      </c>
      <c r="I21" s="17">
        <f>H21/H18</f>
        <v>0.22370370370370371</v>
      </c>
    </row>
    <row r="22" spans="1:9" s="3" customFormat="1" ht="30" x14ac:dyDescent="0.25">
      <c r="A22" s="8" t="s">
        <v>22</v>
      </c>
      <c r="B22" s="9" t="s">
        <v>23</v>
      </c>
      <c r="C22" s="31">
        <v>1.63</v>
      </c>
      <c r="D22" s="10">
        <f>'Телевизионная 2а'!D21+'Пионерская 16'!D22+'Пионерская 1318'!D22+'Багговута 12'!D22+'Пионерская 15'!D21+'Социалистическая 3'!D22+'Социалистическая 4'!D22+'Социалистическая 6'!D22+'Социалистическая 6 к.1'!D22+'Социалистическая 9'!D22+'Социалистическая 12'!D22+'Телевизионная 2'!D22+'Телевизионная 4'!D22+'Чичерина 7а'!D22+'Чичерина 8'!D22+'Чичерина 10'!D22+'Чичерина 16 к. 1'!D22+'пер.Чичерина 24'!D22+'пер. Чичерина 28'!D22+'Калинина 12'!D22+'Калинина 18'!D22+'Калинина 23'!D22+'Пионерская 9'!D22+'Высокая 4'!D22+'Пухова 15'!D22+'Пухова 21'!D22+'Пухова 14'!D22+'Пухова 17'!D22+'Калинина 4'!D22+'Пионерская 18'!D22+'Чичерина 12 к.1'!D22+'Телевизионная 6 к.1'!D23+'Пионерская 26 а'!D22+'Пионерская 2'!D22+'Телевизионная 2 к.1'!D22+'Чичерина 16'!D22+'Чичерина 22'!D22+'Чичерина 17'!D22+'Ленина 68,8'!D22+'Ленина 67'!D22+'Огарева 20'!D22+'Пролетарская 40'!D22+'Чижевского 4'!D22</f>
        <v>2058846.598411066</v>
      </c>
      <c r="E22" s="10">
        <f>'Телевизионная 2а'!E21+'Пионерская 16'!E22+'Пионерская 1318'!E22+'Багговута 12'!E22+'Пионерская 15'!E21+'Социалистическая 3'!E22+'Социалистическая 4'!E22+'Социалистическая 6'!E22+'Социалистическая 6 к.1'!E22+'Социалистическая 9'!E22+'Социалистическая 12'!E22+'Телевизионная 2'!E22+'Телевизионная 4'!E22+'Чичерина 7а'!E22+'Чичерина 8'!E22+'Чичерина 10'!E22+'Чичерина 16 к. 1'!E22+'пер.Чичерина 24'!E22+'пер. Чичерина 28'!E22+'Калинина 12'!E22+'Калинина 18'!E22+'Калинина 23'!E22+'Пионерская 9'!E22+'Высокая 4'!E22+'Пухова 15'!E22+'Пухова 21'!E22+'Пухова 14'!E22+'Пухова 17'!E22+'Калинина 4'!E22+'Пионерская 18'!E22+'Чичерина 12 к.1'!E22+'Телевизионная 6 к.1'!E23+'Пионерская 26 а'!E22+'Пионерская 2'!E22+'Телевизионная 2 к.1'!E22+'Чичерина 16'!E22+'Чичерина 22'!E22+'Чичерина 17'!E22+'Ленина 68,8'!E22+'Ленина 67'!E22+'Огарева 20'!E22+'Пролетарская 40'!E22+'Чижевского 4'!E22</f>
        <v>2001867.6676792514</v>
      </c>
      <c r="F22" s="10">
        <f>'Телевизионная 2а'!F21+'Пионерская 16'!F22+'Пионерская 1318'!F22+'Багговута 12'!F22+'Пионерская 15'!F21+'Социалистическая 3'!F22+'Социалистическая 4'!F22+'Социалистическая 6'!F22+'Социалистическая 6 к.1'!F22+'Социалистическая 9'!F22+'Социалистическая 12'!F22+'Телевизионная 2'!F22+'Телевизионная 4'!F22+'Чичерина 7а'!F22+'Чичерина 8'!F22+'Чичерина 10'!F22+'Чичерина 16 к. 1'!F22+'пер.Чичерина 24'!F22+'пер. Чичерина 28'!F22+'Калинина 12'!F22+'Калинина 18'!F22+'Калинина 23'!F22+'Пионерская 9'!F22+'Высокая 4'!F22+'Пухова 15'!F22+'Пухова 21'!F22+'Пухова 14'!F22+'Пухова 17'!F22+'Калинина 4'!F22+'Пионерская 18'!F22+'Чичерина 12 к.1'!F22+'Телевизионная 6 к.1'!F23+'Пионерская 26 а'!F22+'Пионерская 2'!F22+'Телевизионная 2 к.1'!F22+'Чичерина 16'!F22+'Чичерина 22'!F22+'Чичерина 17'!F22+'Ленина 68,8'!F22+'Ленина 67'!F22+'Огарева 20'!F22+'Пролетарская 40'!F22+'Чижевского 4'!F22</f>
        <v>2058846.598411066</v>
      </c>
      <c r="G22" s="10">
        <f>'Телевизионная 2а'!G21+'Пионерская 16'!G22+'Пионерская 1318'!G22+'Багговута 12'!G22+'Пионерская 15'!G21+'Социалистическая 3'!G22+'Социалистическая 4'!G22+'Социалистическая 6'!G22+'Социалистическая 6 к.1'!G22+'Социалистическая 9'!G22+'Социалистическая 12'!G22+'Телевизионная 2'!G22+'Телевизионная 4'!G22+'Чичерина 7а'!G22+'Чичерина 8'!G22+'Чичерина 10'!G22+'Чичерина 16 к. 1'!G22+'пер.Чичерина 24'!G22+'пер. Чичерина 28'!G22+'Калинина 12'!G22+'Калинина 18'!G22+'Калинина 23'!G22+'Пионерская 9'!G22+'Высокая 4'!G22+'Пухова 15'!G22+'Пухова 21'!G22+'Пухова 14'!G22+'Пухова 17'!G22+'Калинина 4'!G22+'Пионерская 18'!G22+'Чичерина 12 к.1'!G22+'Телевизионная 6 к.1'!G23+'Пионерская 26 а'!G22+'Пионерская 2'!G22+'Телевизионная 2 к.1'!G22+'Чичерина 16'!G22+'Чичерина 22'!G22+'Чичерина 17'!G22+'Ленина 68,8'!G22+'Ленина 67'!G22+'Огарева 20'!G22+'Пролетарская 40'!G22+'Чижевского 4'!G22</f>
        <v>-56978.930731814762</v>
      </c>
      <c r="H22" s="34">
        <v>1.63</v>
      </c>
      <c r="I22" s="17">
        <f>H22/H18</f>
        <v>0.24148148148148146</v>
      </c>
    </row>
    <row r="23" spans="1:9" x14ac:dyDescent="0.25">
      <c r="A23" s="9" t="s">
        <v>25</v>
      </c>
      <c r="B23" s="9" t="s">
        <v>26</v>
      </c>
      <c r="C23" s="31">
        <v>3.15</v>
      </c>
      <c r="D23" s="10">
        <f>'Телевизионная 2а'!D22+'Пионерская 16'!D23+'Пионерская 1318'!D23+'Багговута 12'!D23+'Пионерская 15'!D22+'Социалистическая 3'!D23+'Социалистическая 4'!D23+'Социалистическая 6'!D23+'Социалистическая 6 к.1'!D23+'Социалистическая 9'!D23+'Социалистическая 12'!D23+'Телевизионная 2'!D23+'Телевизионная 4'!D23+'Чичерина 7а'!D23+'Чичерина 8'!D23+'Чичерина 10'!D23+'Чичерина 16 к. 1'!D23+'пер.Чичерина 24'!D23+'пер. Чичерина 28'!D23+'Калинина 12'!D23+'Калинина 18'!D23+'Калинина 23'!D23+'Пионерская 9'!D23+'Высокая 4'!D23+'Пухова 15'!D23+'Пухова 21'!D23+'Пухова 14'!D23+'Пухова 17'!D23+'Калинина 4'!D23+'Пионерская 18'!D23+'Чичерина 12 к.1'!D23+'Телевизионная 6 к.1'!D24+'Пионерская 26 а'!D23+'Пионерская 2'!D23+'Телевизионная 2 к.1'!D23+'Чичерина 16'!D23+'Чичерина 22'!D23+'Чичерина 17'!D23+'Ленина 68,8'!D23+'Ленина 67'!D23+'Огарева 20'!D23+'Пролетарская 40'!D23+'Чижевского 4'!D23</f>
        <v>341026.8</v>
      </c>
      <c r="E23" s="10">
        <f>'Телевизионная 2а'!E22+'Пионерская 16'!E23+'Пионерская 1318'!E23+'Багговута 12'!E23+'Пионерская 15'!E22+'Социалистическая 3'!E23+'Социалистическая 4'!E23+'Социалистическая 6'!E23+'Социалистическая 6 к.1'!E23+'Социалистическая 9'!E23+'Социалистическая 12'!E23+'Телевизионная 2'!E23+'Телевизионная 4'!E23+'Чичерина 7а'!E23+'Чичерина 8'!E23+'Чичерина 10'!E23+'Чичерина 16 к. 1'!E23+'пер.Чичерина 24'!E23+'пер. Чичерина 28'!E23+'Калинина 12'!E23+'Калинина 18'!E23+'Калинина 23'!E23+'Пионерская 9'!E23+'Высокая 4'!E23+'Пухова 15'!E23+'Пухова 21'!E23+'Пухова 14'!E23+'Пухова 17'!E23+'Калинина 4'!E23+'Пионерская 18'!E23+'Чичерина 12 к.1'!E23+'Телевизионная 6 к.1'!E24+'Пионерская 26 а'!E23+'Пионерская 2'!E23+'Телевизионная 2 к.1'!E23+'Чичерина 16'!E23+'Чичерина 22'!E23+'Чичерина 17'!E23+'Ленина 68,8'!E23+'Ленина 67'!E23+'Огарева 20'!E23+'Пролетарская 40'!E23+'Чижевского 4'!E23</f>
        <v>338084.07999999996</v>
      </c>
      <c r="F23" s="10">
        <f>'Телевизионная 2а'!F22+'Пионерская 16'!F23+'Пионерская 1318'!F23+'Багговута 12'!F23+'Пионерская 15'!F22+'Социалистическая 3'!F23+'Социалистическая 4'!F23+'Социалистическая 6'!F23+'Социалистическая 6 к.1'!F23+'Социалистическая 9'!F23+'Социалистическая 12'!F23+'Телевизионная 2'!F23+'Телевизионная 4'!F23+'Чичерина 7а'!F23+'Чичерина 8'!F23+'Чичерина 10'!F23+'Чичерина 16 к. 1'!F23+'пер.Чичерина 24'!F23+'пер. Чичерина 28'!F23+'Калинина 12'!F23+'Калинина 18'!F23+'Калинина 23'!F23+'Пионерская 9'!F23+'Высокая 4'!F23+'Пухова 15'!F23+'Пухова 21'!F23+'Пухова 14'!F23+'Пухова 17'!F23+'Калинина 4'!F23+'Пионерская 18'!F23+'Чичерина 12 к.1'!F23+'Телевизионная 6 к.1'!F24+'Пионерская 26 а'!F23+'Пионерская 2'!F23+'Телевизионная 2 к.1'!F23+'Чичерина 16'!F23+'Чичерина 22'!F23+'Чичерина 17'!F23+'Ленина 68,8'!F23+'Ленина 67'!F23+'Огарева 20'!F23+'Пролетарская 40'!F23+'Чижевского 4'!F23</f>
        <v>341026.8</v>
      </c>
      <c r="G23" s="10">
        <f>'Телевизионная 2а'!G22+'Пионерская 16'!G23+'Пионерская 1318'!G23+'Багговута 12'!G23+'Пионерская 15'!G22+'Социалистическая 3'!G23+'Социалистическая 4'!G23+'Социалистическая 6'!G23+'Социалистическая 6 к.1'!G23+'Социалистическая 9'!G23+'Социалистическая 12'!G23+'Телевизионная 2'!G23+'Телевизионная 4'!G23+'Чичерина 7а'!G23+'Чичерина 8'!G23+'Чичерина 10'!G23+'Чичерина 16 к. 1'!G23+'пер.Чичерина 24'!G23+'пер. Чичерина 28'!G23+'Калинина 12'!G23+'Калинина 18'!G23+'Калинина 23'!G23+'Пионерская 9'!G23+'Высокая 4'!G23+'Пухова 15'!G23+'Пухова 21'!G23+'Пухова 14'!G23+'Пухова 17'!G23+'Калинина 4'!G23+'Пионерская 18'!G23+'Чичерина 12 к.1'!G23+'Телевизионная 6 к.1'!G24+'Пионерская 26 а'!G23+'Пионерская 2'!G23+'Телевизионная 2 к.1'!G23+'Чичерина 16'!G23+'Чичерина 22'!G23+'Чичерина 17'!G23+'Ленина 68,8'!G23+'Ленина 67'!G23+'Огарева 20'!G23+'Пролетарская 40'!G23+'Чижевского 4'!G23</f>
        <v>-2942.7200000000012</v>
      </c>
    </row>
    <row r="24" spans="1:9" x14ac:dyDescent="0.25">
      <c r="A24" s="9" t="s">
        <v>27</v>
      </c>
      <c r="B24" s="9" t="s">
        <v>28</v>
      </c>
      <c r="C24" s="18">
        <v>2.6</v>
      </c>
      <c r="D24" s="10">
        <f>'Телевизионная 2а'!D23+'Пионерская 16'!D24+'Пионерская 1318'!D24+'Багговута 12'!D24+'Пионерская 15'!D23+'Социалистическая 3'!D24+'Социалистическая 4'!D24+'Социалистическая 6'!D24+'Социалистическая 6 к.1'!D24+'Социалистическая 9'!D24+'Социалистическая 12'!D24+'Телевизионная 2'!D24+'Телевизионная 4'!D24+'Чичерина 7а'!D24+'Чичерина 8'!D24+'Чичерина 10'!D24+'Чичерина 16 к. 1'!D24+'пер.Чичерина 24'!D24+'пер. Чичерина 28'!D24+'Калинина 12'!D24+'Калинина 18'!D24+'Калинина 23'!D24+'Пионерская 9'!D24+'Высокая 4'!D24+'Пухова 15'!D24+'Пухова 21'!D24+'Пухова 14'!D24+'Пухова 17'!D24+'Калинина 4'!D24+'Пионерская 18'!D24+'Чичерина 12 к.1'!D24+'Телевизионная 6 к.1'!D25+'Пионерская 26 а'!D24+'Пионерская 2'!D24+'Телевизионная 2 к.1'!D24+'Чичерина 16'!D24+'Чичерина 22'!D24+'Чичерина 17'!D24+'Ленина 68,8'!D24+'Ленина 67'!D24+'Огарева 20'!D24+'Пролетарская 40'!D24+'Чижевского 4'!D24</f>
        <v>3278012.42</v>
      </c>
      <c r="E24" s="10">
        <f>'Телевизионная 2а'!E23+'Пионерская 16'!E24+'Пионерская 1318'!E24+'Багговута 12'!E24+'Пионерская 15'!E23+'Социалистическая 3'!E24+'Социалистическая 4'!E24+'Социалистическая 6'!E24+'Социалистическая 6 к.1'!E24+'Социалистическая 9'!E24+'Социалистическая 12'!E24+'Телевизионная 2'!E24+'Телевизионная 4'!E24+'Чичерина 7а'!E24+'Чичерина 8'!E24+'Чичерина 10'!E24+'Чичерина 16 к. 1'!E24+'пер.Чичерина 24'!E24+'пер. Чичерина 28'!E24+'Калинина 12'!E24+'Калинина 18'!E24+'Калинина 23'!E24+'Пионерская 9'!E24+'Высокая 4'!E24+'Пухова 15'!E24+'Пухова 21'!E24+'Пухова 14'!E24+'Пухова 17'!E24+'Калинина 4'!E24+'Пионерская 18'!E24+'Чичерина 12 к.1'!E24+'Телевизионная 6 к.1'!E25+'Пионерская 26 а'!E24+'Пионерская 2'!E24+'Телевизионная 2 к.1'!E24+'Чичерина 16'!E24+'Чичерина 22'!E24+'Чичерина 17'!E24+'Ленина 68,8'!E24+'Ленина 67'!E24+'Огарева 20'!E24+'Пролетарская 40'!E24+'Чижевского 4'!E24</f>
        <v>3204500.7800000007</v>
      </c>
      <c r="F24" s="10">
        <f>'Телевизионная 2а'!F23+'Пионерская 16'!F24+'Пионерская 1318'!F24+'Багговута 12'!F24+'Пионерская 15'!F23+'Социалистическая 3'!F24+'Социалистическая 4'!F24+'Социалистическая 6'!F24+'Социалистическая 6 к.1'!F24+'Социалистическая 9'!F24+'Социалистическая 12'!F24+'Телевизионная 2'!F24+'Телевизионная 4'!F24+'Чичерина 7а'!F24+'Чичерина 8'!F24+'Чичерина 10'!F24+'Чичерина 16 к. 1'!F24+'пер.Чичерина 24'!F24+'пер. Чичерина 28'!F24+'Калинина 12'!F24+'Калинина 18'!F24+'Калинина 23'!F24+'Пионерская 9'!F24+'Высокая 4'!F24+'Пухова 15'!F24+'Пухова 21'!F24+'Пухова 14'!F24+'Пухова 17'!F24+'Калинина 4'!F24+'Пионерская 18'!F24+'Чичерина 12 к.1'!F24+'Телевизионная 6 к.1'!F25+'Пионерская 26 а'!F24+'Пионерская 2'!F24+'Телевизионная 2 к.1'!F24+'Чичерина 16'!F24+'Чичерина 22'!F24+'Чичерина 17'!F24+'Ленина 68,8'!F24+'Ленина 67'!F24+'Огарева 20'!F24+'Пролетарская 40'!F24+'Чижевского 4'!F24</f>
        <v>3278012.42</v>
      </c>
      <c r="G24" s="10">
        <f>'Телевизионная 2а'!G23+'Пионерская 16'!G24+'Пионерская 1318'!G24+'Багговута 12'!G24+'Пионерская 15'!G23+'Социалистическая 3'!G24+'Социалистическая 4'!G24+'Социалистическая 6'!G24+'Социалистическая 6 к.1'!G24+'Социалистическая 9'!G24+'Социалистическая 12'!G24+'Телевизионная 2'!G24+'Телевизионная 4'!G24+'Чичерина 7а'!G24+'Чичерина 8'!G24+'Чичерина 10'!G24+'Чичерина 16 к. 1'!G24+'пер.Чичерина 24'!G24+'пер. Чичерина 28'!G24+'Калинина 12'!G24+'Калинина 18'!G24+'Калинина 23'!G24+'Пионерская 9'!G24+'Высокая 4'!G24+'Пухова 15'!G24+'Пухова 21'!G24+'Пухова 14'!G24+'Пухова 17'!G24+'Калинина 4'!G24+'Пионерская 18'!G24+'Чичерина 12 к.1'!G24+'Телевизионная 6 к.1'!G25+'Пионерская 26 а'!G24+'Пионерская 2'!G24+'Телевизионная 2 к.1'!G24+'Чичерина 16'!G24+'Чичерина 22'!G24+'Чичерина 17'!G24+'Ленина 68,8'!G24+'Ленина 67'!G24+'Огарева 20'!G24+'Пролетарская 40'!G24+'Чижевского 4'!G24</f>
        <v>-73511.640000000014</v>
      </c>
    </row>
    <row r="25" spans="1:9" ht="30" x14ac:dyDescent="0.25">
      <c r="A25" s="9" t="s">
        <v>29</v>
      </c>
      <c r="B25" s="9" t="s">
        <v>30</v>
      </c>
      <c r="C25" s="31">
        <v>0.81</v>
      </c>
      <c r="D25" s="10">
        <f>'Телевизионная 2а'!D24+'Пионерская 16'!D25+'Пионерская 1318'!D25+'Багговута 12'!D25+'Пионерская 15'!D24+'Социалистическая 3'!D25+'Социалистическая 4'!D25+'Социалистическая 6'!D25+'Социалистическая 6 к.1'!D25+'Социалистическая 9'!D25+'Социалистическая 12'!D25+'Телевизионная 2'!D25+'Телевизионная 4'!D25+'Чичерина 7а'!D25+'Чичерина 8'!D25+'Чичерина 10'!D25+'Чичерина 16 к. 1'!D25+'пер.Чичерина 24'!D25+'пер. Чичерина 28'!D25+'Калинина 12'!D25+'Калинина 18'!D25+'Калинина 23'!D25+'Пионерская 9'!D25+'Высокая 4'!D25+'Пухова 15'!D25+'Пухова 21'!D25+'Пухова 14'!D25+'Пухова 17'!D25+'Калинина 4'!D25+'Пионерская 18'!D25+'Чичерина 12 к.1'!D25+'Телевизионная 6 к.1'!D26+'Пионерская 26 а'!D25+'Пионерская 2'!D25+'Телевизионная 2 к.1'!D25+'Чичерина 16'!D25+'Чичерина 22'!D25+'Чичерина 17'!D25+'Ленина 68,8'!D25+'Ленина 67'!D25+'Огарева 20'!D25+'Пролетарская 40'!D25+'Чижевского 4'!D25</f>
        <v>35802.239999999998</v>
      </c>
      <c r="E25" s="10">
        <f>'Телевизионная 2а'!E24+'Пионерская 16'!E25+'Пионерская 1318'!E25+'Багговута 12'!E25+'Пионерская 15'!E24+'Социалистическая 3'!E25+'Социалистическая 4'!E25+'Социалистическая 6'!E25+'Социалистическая 6 к.1'!E25+'Социалистическая 9'!E25+'Социалистическая 12'!E25+'Телевизионная 2'!E25+'Телевизионная 4'!E25+'Чичерина 7а'!E25+'Чичерина 8'!E25+'Чичерина 10'!E25+'Чичерина 16 к. 1'!E25+'пер.Чичерина 24'!E25+'пер. Чичерина 28'!E25+'Калинина 12'!E25+'Калинина 18'!E25+'Калинина 23'!E25+'Пионерская 9'!E25+'Высокая 4'!E25+'Пухова 15'!E25+'Пухова 21'!E25+'Пухова 14'!E25+'Пухова 17'!E25+'Калинина 4'!E25+'Пионерская 18'!E25+'Чичерина 12 к.1'!E25+'Телевизионная 6 к.1'!E26+'Пионерская 26 а'!E25+'Пионерская 2'!E25+'Телевизионная 2 к.1'!E25+'Чичерина 16'!E25+'Чичерина 22'!E25+'Чичерина 17'!E25+'Ленина 68,8'!E25+'Ленина 67'!E25+'Огарева 20'!E25+'Пролетарская 40'!E25+'Чижевского 4'!E25</f>
        <v>35308.18</v>
      </c>
      <c r="F25" s="10">
        <f>'Телевизионная 2а'!F24+'Пионерская 16'!F25+'Пионерская 1318'!F25+'Багговута 12'!F25+'Пионерская 15'!F24+'Социалистическая 3'!F25+'Социалистическая 4'!F25+'Социалистическая 6'!F25+'Социалистическая 6 к.1'!F25+'Социалистическая 9'!F25+'Социалистическая 12'!F25+'Телевизионная 2'!F25+'Телевизионная 4'!F25+'Чичерина 7а'!F25+'Чичерина 8'!F25+'Чичерина 10'!F25+'Чичерина 16 к. 1'!F25+'пер.Чичерина 24'!F25+'пер. Чичерина 28'!F25+'Калинина 12'!F25+'Калинина 18'!F25+'Калинина 23'!F25+'Пионерская 9'!F25+'Высокая 4'!F25+'Пухова 15'!F25+'Пухова 21'!F25+'Пухова 14'!F25+'Пухова 17'!F25+'Калинина 4'!F25+'Пионерская 18'!F25+'Чичерина 12 к.1'!F25+'Телевизионная 6 к.1'!F26+'Пионерская 26 а'!F25+'Пионерская 2'!F25+'Телевизионная 2 к.1'!F25+'Чичерина 16'!F25+'Чичерина 22'!F25+'Чичерина 17'!F25+'Ленина 68,8'!F25+'Ленина 67'!F25+'Огарева 20'!F25+'Пролетарская 40'!F25+'Чижевского 4'!F25</f>
        <v>35802.239999999998</v>
      </c>
      <c r="G25" s="10">
        <f>'Телевизионная 2а'!G24+'Пионерская 16'!G25+'Пионерская 1318'!G25+'Багговута 12'!G25+'Пионерская 15'!G24+'Социалистическая 3'!G25+'Социалистическая 4'!G25+'Социалистическая 6'!G25+'Социалистическая 6 к.1'!G25+'Социалистическая 9'!G25+'Социалистическая 12'!G25+'Телевизионная 2'!G25+'Телевизионная 4'!G25+'Чичерина 7а'!G25+'Чичерина 8'!G25+'Чичерина 10'!G25+'Чичерина 16 к. 1'!G25+'пер.Чичерина 24'!G25+'пер. Чичерина 28'!G25+'Калинина 12'!G25+'Калинина 18'!G25+'Калинина 23'!G25+'Пионерская 9'!G25+'Высокая 4'!G25+'Пухова 15'!G25+'Пухова 21'!G25+'Пухова 14'!G25+'Пухова 17'!G25+'Калинина 4'!G25+'Пионерская 18'!G25+'Чичерина 12 к.1'!G25+'Телевизионная 6 к.1'!G26+'Пионерская 26 а'!G25+'Пионерская 2'!G25+'Телевизионная 2 к.1'!G25+'Чичерина 16'!G25+'Чичерина 22'!G25+'Чичерина 17'!G25+'Ленина 68,8'!G25+'Ленина 67'!G25+'Огарева 20'!G25+'Пролетарская 40'!G25+'Чижевского 4'!G25</f>
        <v>-494.05999999999767</v>
      </c>
    </row>
    <row r="26" spans="1:9" x14ac:dyDescent="0.25">
      <c r="A26" s="9" t="s">
        <v>31</v>
      </c>
      <c r="B26" s="30" t="s">
        <v>162</v>
      </c>
      <c r="C26" s="31">
        <v>1.61</v>
      </c>
      <c r="D26" s="10">
        <f>'Телевизионная 2а'!D25+'Пионерская 16'!D26+'Пионерская 1318'!D26+'Багговута 12'!D26+'Пионерская 15'!D25+'Социалистическая 3'!D26+'Социалистическая 4'!D26+'Социалистическая 6'!D26+'Социалистическая 6 к.1'!D26+'Социалистическая 9'!D26+'Социалистическая 12'!D26+'Телевизионная 2'!D26+'Телевизионная 4'!D26+'Чичерина 7а'!D26+'Чичерина 8'!D26+'Чичерина 10'!D26+'Чичерина 16 к. 1'!D26+'пер.Чичерина 24'!D26+'пер. Чичерина 28'!D26+'Калинина 12'!D26+'Калинина 18'!D26+'Калинина 23'!D26+'Пионерская 9'!D26+'Высокая 4'!D26+'Пухова 15'!D26+'Пухова 21'!D26+'Пухова 14'!D26+'Пухова 17'!D26+'Калинина 4'!D26+'Пионерская 18'!D26+'Чичерина 12 к.1'!D26+'Телевизионная 6 к.1'!D27+'Пионерская 26 а'!D26+'Пионерская 2'!D26+'Телевизионная 2 к.1'!D26+'Чичерина 16'!D26+'Чичерина 22'!D26+'Чичерина 17'!D26+'Ленина 68,8'!D26+'Ленина 67'!D26+'Огарева 20'!D26+'Пролетарская 40'!D26+'Чижевского 4'!D26</f>
        <v>1901145.4100000001</v>
      </c>
      <c r="E26" s="10">
        <f>'Телевизионная 2а'!E25+'Пионерская 16'!E26+'Пионерская 1318'!E26+'Багговута 12'!E26+'Пионерская 15'!E25+'Социалистическая 3'!E26+'Социалистическая 4'!E26+'Социалистическая 6'!E26+'Социалистическая 6 к.1'!E26+'Социалистическая 9'!E26+'Социалистическая 12'!E26+'Телевизионная 2'!E26+'Телевизионная 4'!E26+'Чичерина 7а'!E26+'Чичерина 8'!E26+'Чичерина 10'!E26+'Чичерина 16 к. 1'!E26+'пер.Чичерина 24'!E26+'пер. Чичерина 28'!E26+'Калинина 12'!E26+'Калинина 18'!E26+'Калинина 23'!E26+'Пионерская 9'!E26+'Высокая 4'!E26+'Пухова 15'!E26+'Пухова 21'!E26+'Пухова 14'!E26+'Пухова 17'!E26+'Калинина 4'!E26+'Пионерская 18'!E26+'Чичерина 12 к.1'!E26+'Телевизионная 6 к.1'!E27+'Пионерская 26 а'!E26+'Пионерская 2'!E26+'Телевизионная 2 к.1'!E26+'Чичерина 16'!E26+'Чичерина 22'!E26+'Чичерина 17'!E26+'Ленина 68,8'!E26+'Ленина 67'!E26+'Огарева 20'!E26+'Пролетарская 40'!E26+'Чижевского 4'!E26</f>
        <v>1902980.4100000004</v>
      </c>
      <c r="F26" s="10">
        <f>'Телевизионная 2а'!F25+'Пионерская 16'!F26+'Пионерская 1318'!F26+'Багговута 12'!F26+'Пионерская 15'!F25+'Социалистическая 3'!F26+'Социалистическая 4'!F26+'Социалистическая 6'!F26+'Социалистическая 6 к.1'!F26+'Социалистическая 9'!F26+'Социалистическая 12'!F26+'Телевизионная 2'!F26+'Телевизионная 4'!F26+'Чичерина 7а'!F26+'Чичерина 8'!F26+'Чичерина 10'!F26+'Чичерина 16 к. 1'!F26+'пер.Чичерина 24'!F26+'пер. Чичерина 28'!F26+'Калинина 12'!F26+'Калинина 18'!F26+'Калинина 23'!F26+'Пионерская 9'!F26+'Высокая 4'!F26+'Пухова 15'!F26+'Пухова 21'!F26+'Пухова 14'!F26+'Пухова 17'!F26+'Калинина 4'!F26+'Пионерская 18'!F26+'Чичерина 12 к.1'!F26+'Телевизионная 6 к.1'!F27+'Пионерская 26 а'!F26+'Пионерская 2'!F26+'Телевизионная 2 к.1'!F26+'Чичерина 16'!F26+'Чичерина 22'!F26+'Чичерина 17'!F26+'Ленина 68,8'!F26+'Ленина 67'!F26+'Огарева 20'!F26+'Пролетарская 40'!F26+'Чижевского 4'!F26</f>
        <v>1948455.1599999995</v>
      </c>
      <c r="G26" s="10">
        <f>'Телевизионная 2а'!G25+'Пионерская 16'!G26+'Пионерская 1318'!G26+'Багговута 12'!G26+'Пионерская 15'!G25+'Социалистическая 3'!G26+'Социалистическая 4'!G26+'Социалистическая 6'!G26+'Социалистическая 6 к.1'!G26+'Социалистическая 9'!G26+'Социалистическая 12'!G26+'Телевизионная 2'!G26+'Телевизионная 4'!G26+'Чичерина 7а'!G26+'Чичерина 8'!G26+'Чичерина 10'!G26+'Чичерина 16 к. 1'!G26+'пер.Чичерина 24'!G26+'пер. Чичерина 28'!G26+'Калинина 12'!G26+'Калинина 18'!G26+'Калинина 23'!G26+'Пионерская 9'!G26+'Высокая 4'!G26+'Пухова 15'!G26+'Пухова 21'!G26+'Пухова 14'!G26+'Пухова 17'!G26+'Калинина 4'!G26+'Пионерская 18'!G26+'Чичерина 12 к.1'!G26+'Телевизионная 6 к.1'!G27+'Пионерская 26 а'!G26+'Пионерская 2'!G26+'Телевизионная 2 к.1'!G26+'Чичерина 16'!G26+'Чичерина 22'!G26+'Чичерина 17'!G26+'Ленина 68,8'!G26+'Ленина 67'!G26+'Огарева 20'!G26+'Пролетарская 40'!G26+'Чижевского 4'!G26</f>
        <v>1834.9999999999782</v>
      </c>
    </row>
    <row r="27" spans="1:9" ht="30" x14ac:dyDescent="0.25">
      <c r="A27" s="9" t="s">
        <v>33</v>
      </c>
      <c r="B27" s="9" t="s">
        <v>34</v>
      </c>
      <c r="C27" s="31">
        <v>0</v>
      </c>
      <c r="D27" s="10">
        <f>'Телевизионная 2а'!D26+'Пионерская 16'!D27+'Пионерская 1318'!D27+'Багговута 12'!D27+'Пионерская 15'!D26+'Социалистическая 3'!D27+'Социалистическая 4'!D27+'Социалистическая 6'!D27+'Социалистическая 6 к.1'!D27+'Социалистическая 9'!D27+'Социалистическая 12'!D27+'Телевизионная 2'!D27+'Телевизионная 4'!D27+'Чичерина 7а'!D27+'Чичерина 8'!D27+'Чичерина 10'!D27+'Чичерина 16 к. 1'!D27+'пер.Чичерина 24'!D27+'пер. Чичерина 28'!D27+'Калинина 12'!D27+'Калинина 18'!D27+'Калинина 23'!D27+'Пионерская 9'!D27+'Высокая 4'!D27+'Пухова 15'!D27+'Пухова 21'!D27+'Пухова 14'!D27+'Пухова 17'!D27+'Калинина 4'!D27+'Пионерская 18'!D27+'Чичерина 12 к.1'!D27+'Телевизионная 6 к.1'!D28+'Пионерская 26 а'!D27+'Пионерская 2'!D27+'Телевизионная 2 к.1'!D27+'Чичерина 16'!D27+'Чичерина 22'!D27+'Чичерина 17'!D27+'Ленина 68,8'!D27+'Ленина 67'!D27+'Огарева 20'!D27+'Пролетарская 40'!D27+'Чижевского 4'!D27</f>
        <v>1357084.7900000003</v>
      </c>
      <c r="E27" s="10">
        <f>'Телевизионная 2а'!E26+'Пионерская 16'!E27+'Пионерская 1318'!E27+'Багговута 12'!E27+'Пионерская 15'!E26+'Социалистическая 3'!E27+'Социалистическая 4'!E27+'Социалистическая 6'!E27+'Социалистическая 6 к.1'!E27+'Социалистическая 9'!E27+'Социалистическая 12'!E27+'Телевизионная 2'!E27+'Телевизионная 4'!E27+'Чичерина 7а'!E27+'Чичерина 8'!E27+'Чичерина 10'!E27+'Чичерина 16 к. 1'!E27+'пер.Чичерина 24'!E27+'пер. Чичерина 28'!E27+'Калинина 12'!E27+'Калинина 18'!E27+'Калинина 23'!E27+'Пионерская 9'!E27+'Высокая 4'!E27+'Пухова 15'!E27+'Пухова 21'!E27+'Пухова 14'!E27+'Пухова 17'!E27+'Калинина 4'!E27+'Пионерская 18'!E27+'Чичерина 12 к.1'!E27+'Телевизионная 6 к.1'!E28+'Пионерская 26 а'!E27+'Пионерская 2'!E27+'Телевизионная 2 к.1'!E27+'Чичерина 16'!E27+'Чичерина 22'!E27+'Чичерина 17'!E27+'Ленина 68,8'!E27+'Ленина 67'!E27+'Огарева 20'!E27+'Пролетарская 40'!E27+'Чижевского 4'!E27</f>
        <v>1339688.31</v>
      </c>
      <c r="F27" s="10">
        <f>'Телевизионная 2а'!F26+'Пионерская 16'!F27+'Пионерская 1318'!F27+'Багговута 12'!F27+'Пионерская 15'!F26+'Социалистическая 3'!F27+'Социалистическая 4'!F27+'Социалистическая 6'!F27+'Социалистическая 6 к.1'!F27+'Социалистическая 9'!F27+'Социалистическая 12'!F27+'Телевизионная 2'!F27+'Телевизионная 4'!F27+'Чичерина 7а'!F27+'Чичерина 8'!F27+'Чичерина 10'!F27+'Чичерина 16 к. 1'!F27+'пер.Чичерина 24'!F27+'пер. Чичерина 28'!F27+'Калинина 12'!F27+'Калинина 18'!F27+'Калинина 23'!F27+'Пионерская 9'!F27+'Высокая 4'!F27+'Пухова 15'!F27+'Пухова 21'!F27+'Пухова 14'!F27+'Пухова 17'!F27+'Калинина 4'!F27+'Пионерская 18'!F27+'Чичерина 12 к.1'!F27+'Телевизионная 6 к.1'!F28+'Пионерская 26 а'!F27+'Пионерская 2'!F27+'Телевизионная 2 к.1'!F27+'Чичерина 16'!F27+'Чичерина 22'!F27+'Чичерина 17'!F27+'Ленина 68,8'!F27+'Ленина 67'!F27+'Огарева 20'!F27+'Пролетарская 40'!F27+'Чижевского 4'!F27</f>
        <v>885874</v>
      </c>
      <c r="G27" s="10">
        <f>'Телевизионная 2а'!G26+'Пионерская 16'!G27+'Пионерская 1318'!G27+'Багговута 12'!G27+'Пионерская 15'!G26+'Социалистическая 3'!G27+'Социалистическая 4'!G27+'Социалистическая 6'!G27+'Социалистическая 6 к.1'!G27+'Социалистическая 9'!G27+'Социалистическая 12'!G27+'Телевизионная 2'!G27+'Телевизионная 4'!G27+'Чичерина 7а'!G27+'Чичерина 8'!G27+'Чичерина 10'!G27+'Чичерина 16 к. 1'!G27+'пер.Чичерина 24'!G27+'пер. Чичерина 28'!G27+'Калинина 12'!G27+'Калинина 18'!G27+'Калинина 23'!G27+'Пионерская 9'!G27+'Высокая 4'!G27+'Пухова 15'!G27+'Пухова 21'!G27+'Пухова 14'!G27+'Пухова 17'!G27+'Калинина 4'!G27+'Пионерская 18'!G27+'Чичерина 12 к.1'!G27+'Телевизионная 6 к.1'!G28+'Пионерская 26 а'!G27+'Пионерская 2'!G27+'Телевизионная 2 к.1'!G27+'Чичерина 16'!G27+'Чичерина 22'!G27+'Чичерина 17'!G27+'Ленина 68,8'!G27+'Ленина 67'!G27+'Огарева 20'!G27+'Пролетарская 40'!G27+'Чижевского 4'!G27</f>
        <v>-17396.480000000029</v>
      </c>
    </row>
    <row r="28" spans="1:9" ht="30" x14ac:dyDescent="0.25">
      <c r="A28" s="9" t="s">
        <v>35</v>
      </c>
      <c r="B28" s="9" t="s">
        <v>36</v>
      </c>
      <c r="C28" s="31">
        <f>SUM(C29:C32)</f>
        <v>1680.9299999999998</v>
      </c>
      <c r="D28" s="10">
        <f>'Телевизионная 2а'!D27+'Пионерская 16'!D28+'Пионерская 1318'!D28+'Багговута 12'!D28+'Пионерская 15'!D27+'Социалистическая 3'!D28+'Социалистическая 4'!D28+'Социалистическая 6'!D28+'Социалистическая 6 к.1'!D28+'Социалистическая 9'!D28+'Социалистическая 12'!D28+'Телевизионная 2'!D28+'Телевизионная 4'!D28+'Чичерина 7а'!D28+'Чичерина 8'!D28+'Чичерина 10'!D28+'Чичерина 16 к. 1'!D28+'пер.Чичерина 24'!D28+'пер. Чичерина 28'!D28+'Калинина 12'!D28+'Калинина 18'!D28+'Калинина 23'!D28+'Пионерская 9'!D28+'Высокая 4'!D28+'Пухова 15'!D28+'Пухова 21'!D28+'Пухова 14'!D28+'Пухова 17'!D28+'Калинина 4'!D28+'Пионерская 18'!D28+'Чичерина 12 к.1'!D28+'Телевизионная 6 к.1'!D29+'Пионерская 26 а'!D28+'Пионерская 2'!D28+'Телевизионная 2 к.1'!D28+'Чичерина 16'!D28+'Чичерина 22'!D28+'Чичерина 17'!D28+'Ленина 68,8'!D28+'Ленина 67'!D28+'Огарева 20'!D28+'Пролетарская 40'!D28+'Чижевского 4'!D28</f>
        <v>45464740.539999999</v>
      </c>
      <c r="E28" s="10">
        <f>'Телевизионная 2а'!E27+'Пионерская 16'!E28+'Пионерская 1318'!E28+'Багговута 12'!E28+'Пионерская 15'!E27+'Социалистическая 3'!E28+'Социалистическая 4'!E28+'Социалистическая 6'!E28+'Социалистическая 6 к.1'!E28+'Социалистическая 9'!E28+'Социалистическая 12'!E28+'Телевизионная 2'!E28+'Телевизионная 4'!E28+'Чичерина 7а'!E28+'Чичерина 8'!E28+'Чичерина 10'!E28+'Чичерина 16 к. 1'!E28+'пер.Чичерина 24'!E28+'пер. Чичерина 28'!E28+'Калинина 12'!E28+'Калинина 18'!E28+'Калинина 23'!E28+'Пионерская 9'!E28+'Высокая 4'!E28+'Пухова 15'!E28+'Пухова 21'!E28+'Пухова 14'!E28+'Пухова 17'!E28+'Калинина 4'!E28+'Пионерская 18'!E28+'Чичерина 12 к.1'!E28+'Телевизионная 6 к.1'!E29+'Пионерская 26 а'!E28+'Пионерская 2'!E28+'Телевизионная 2 к.1'!E28+'Чичерина 16'!E28+'Чичерина 22'!E28+'Чичерина 17'!E28+'Ленина 68,8'!E28+'Ленина 67'!E28+'Огарева 20'!E28+'Пролетарская 40'!E28+'Чижевского 4'!E28</f>
        <v>43934177.369999997</v>
      </c>
      <c r="F28" s="10">
        <f>'Телевизионная 2а'!F27+'Пионерская 16'!F28+'Пионерская 1318'!F28+'Багговута 12'!F28+'Пионерская 15'!F27+'Социалистическая 3'!F28+'Социалистическая 4'!F28+'Социалистическая 6'!F28+'Социалистическая 6 к.1'!F28+'Социалистическая 9'!F28+'Социалистическая 12'!F28+'Телевизионная 2'!F28+'Телевизионная 4'!F28+'Чичерина 7а'!F28+'Чичерина 8'!F28+'Чичерина 10'!F28+'Чичерина 16 к. 1'!F28+'пер.Чичерина 24'!F28+'пер. Чичерина 28'!F28+'Калинина 12'!F28+'Калинина 18'!F28+'Калинина 23'!F28+'Пионерская 9'!F28+'Высокая 4'!F28+'Пухова 15'!F28+'Пухова 21'!F28+'Пухова 14'!F28+'Пухова 17'!F28+'Калинина 4'!F28+'Пионерская 18'!F28+'Чичерина 12 к.1'!F28+'Телевизионная 6 к.1'!F29+'Пионерская 26 а'!F28+'Пионерская 2'!F28+'Телевизионная 2 к.1'!F28+'Чичерина 16'!F28+'Чичерина 22'!F28+'Чичерина 17'!F28+'Ленина 68,8'!F28+'Ленина 67'!F28+'Огарева 20'!F28+'Пролетарская 40'!F28+'Чижевского 4'!F28</f>
        <v>45438300.43</v>
      </c>
      <c r="G28" s="10">
        <f>'Телевизионная 2а'!G27+'Пионерская 16'!G28+'Пионерская 1318'!G28+'Багговута 12'!G28+'Пионерская 15'!G27+'Социалистическая 3'!G28+'Социалистическая 4'!G28+'Социалистическая 6'!G28+'Социалистическая 6 к.1'!G28+'Социалистическая 9'!G28+'Социалистическая 12'!G28+'Телевизионная 2'!G28+'Телевизионная 4'!G28+'Чичерина 7а'!G28+'Чичерина 8'!G28+'Чичерина 10'!G28+'Чичерина 16 к. 1'!G28+'пер.Чичерина 24'!G28+'пер. Чичерина 28'!G28+'Калинина 12'!G28+'Калинина 18'!G28+'Калинина 23'!G28+'Пионерская 9'!G28+'Высокая 4'!G28+'Пухова 15'!G28+'Пухова 21'!G28+'Пухова 14'!G28+'Пухова 17'!G28+'Калинина 4'!G28+'Пионерская 18'!G28+'Чичерина 12 к.1'!G28+'Телевизионная 6 к.1'!G29+'Пионерская 26 а'!G28+'Пионерская 2'!G28+'Телевизионная 2 к.1'!G28+'Чичерина 16'!G28+'Чичерина 22'!G28+'Чичерина 17'!G28+'Ленина 68,8'!G28+'Ленина 67'!G28+'Огарева 20'!G28+'Пролетарская 40'!G28+'Чижевского 4'!G28</f>
        <v>-1530563.1700000002</v>
      </c>
    </row>
    <row r="29" spans="1:9" x14ac:dyDescent="0.25">
      <c r="A29" s="9" t="s">
        <v>37</v>
      </c>
      <c r="B29" s="9" t="s">
        <v>130</v>
      </c>
      <c r="C29" s="18">
        <v>3.13</v>
      </c>
      <c r="D29" s="10">
        <f>'Телевизионная 2а'!D28+'Пионерская 16'!D29+'Пионерская 1318'!D29+'Багговута 12'!D29+'Пионерская 15'!D28+'Социалистическая 3'!D29+'Социалистическая 4'!D29+'Социалистическая 6'!D29+'Социалистическая 6 к.1'!D29+'Социалистическая 9'!D29+'Социалистическая 12'!D29+'Телевизионная 2'!D29+'Телевизионная 4'!D29+'Чичерина 7а'!D29+'Чичерина 8'!D29+'Чичерина 10'!D29+'Чичерина 16 к. 1'!D29+'пер.Чичерина 24'!D29+'пер. Чичерина 28'!D29+'Калинина 12'!D29+'Калинина 18'!D29+'Калинина 23'!D29+'Пионерская 9'!D29+'Высокая 4'!D29+'Пухова 15'!D29+'Пухова 21'!D29+'Пухова 14'!D29+'Пухова 17'!D29+'Калинина 4'!D29+'Пионерская 18'!D29+'Чичерина 12 к.1'!D29+'Телевизионная 6 к.1'!D30+'Пионерская 26 а'!D29+'Пионерская 2'!D29+'Телевизионная 2 к.1'!D29+'Чичерина 16'!D29+'Чичерина 22'!D29+'Чичерина 17'!D29+'Ленина 68,8'!D29+'Ленина 67'!D29+'Огарева 20'!D29+'Пролетарская 40'!D29+'Чижевского 4'!D29</f>
        <v>1605708.4700000002</v>
      </c>
      <c r="E29" s="10">
        <f>'Телевизионная 2а'!E28+'Пионерская 16'!E29+'Пионерская 1318'!E29+'Багговута 12'!E29+'Пионерская 15'!E28+'Социалистическая 3'!E29+'Социалистическая 4'!E29+'Социалистическая 6'!E29+'Социалистическая 6 к.1'!E29+'Социалистическая 9'!E29+'Социалистическая 12'!E29+'Телевизионная 2'!E29+'Телевизионная 4'!E29+'Чичерина 7а'!E29+'Чичерина 8'!E29+'Чичерина 10'!E29+'Чичерина 16 к. 1'!E29+'пер.Чичерина 24'!E29+'пер. Чичерина 28'!E29+'Калинина 12'!E29+'Калинина 18'!E29+'Калинина 23'!E29+'Пионерская 9'!E29+'Высокая 4'!E29+'Пухова 15'!E29+'Пухова 21'!E29+'Пухова 14'!E29+'Пухова 17'!E29+'Калинина 4'!E29+'Пионерская 18'!E29+'Чичерина 12 к.1'!E29+'Телевизионная 6 к.1'!E30+'Пионерская 26 а'!E29+'Пионерская 2'!E29+'Телевизионная 2 к.1'!E29+'Чичерина 16'!E29+'Чичерина 22'!E29+'Чичерина 17'!E29+'Ленина 68,8'!E29+'Ленина 67'!E29+'Огарева 20'!E29+'Пролетарская 40'!E29+'Чижевского 4'!E29</f>
        <v>1538631.7099999997</v>
      </c>
      <c r="F29" s="10">
        <f>'Телевизионная 2а'!F28+'Пионерская 16'!F29+'Пионерская 1318'!F29+'Багговута 12'!F29+'Пионерская 15'!F28+'Социалистическая 3'!F29+'Социалистическая 4'!F29+'Социалистическая 6'!F29+'Социалистическая 6 к.1'!F29+'Социалистическая 9'!F29+'Социалистическая 12'!F29+'Телевизионная 2'!F29+'Телевизионная 4'!F29+'Чичерина 7а'!F29+'Чичерина 8'!F29+'Чичерина 10'!F29+'Чичерина 16 к. 1'!F29+'пер.Чичерина 24'!F29+'пер. Чичерина 28'!F29+'Калинина 12'!F29+'Калинина 18'!F29+'Калинина 23'!F29+'Пионерская 9'!F29+'Высокая 4'!F29+'Пухова 15'!F29+'Пухова 21'!F29+'Пухова 14'!F29+'Пухова 17'!F29+'Калинина 4'!F29+'Пионерская 18'!F29+'Чичерина 12 к.1'!F29+'Телевизионная 6 к.1'!F30+'Пионерская 26 а'!F29+'Пионерская 2'!F29+'Телевизионная 2 к.1'!F29+'Чичерина 16'!F29+'Чичерина 22'!F29+'Чичерина 17'!F29+'Ленина 68,8'!F29+'Ленина 67'!F29+'Огарева 20'!F29+'Пролетарская 40'!F29+'Чижевского 4'!F29</f>
        <v>1579268.3599999999</v>
      </c>
      <c r="G29" s="10">
        <f>'Телевизионная 2а'!G28+'Пионерская 16'!G29+'Пионерская 1318'!G29+'Багговута 12'!G29+'Пионерская 15'!G28+'Социалистическая 3'!G29+'Социалистическая 4'!G29+'Социалистическая 6'!G29+'Социалистическая 6 к.1'!G29+'Социалистическая 9'!G29+'Социалистическая 12'!G29+'Телевизионная 2'!G29+'Телевизионная 4'!G29+'Чичерина 7а'!G29+'Чичерина 8'!G29+'Чичерина 10'!G29+'Чичерина 16 к. 1'!G29+'пер.Чичерина 24'!G29+'пер. Чичерина 28'!G29+'Калинина 12'!G29+'Калинина 18'!G29+'Калинина 23'!G29+'Пионерская 9'!G29+'Высокая 4'!G29+'Пухова 15'!G29+'Пухова 21'!G29+'Пухова 14'!G29+'Пухова 17'!G29+'Калинина 4'!G29+'Пионерская 18'!G29+'Чичерина 12 к.1'!G29+'Телевизионная 6 к.1'!G30+'Пионерская 26 а'!G29+'Пионерская 2'!G29+'Телевизионная 2 к.1'!G29+'Чичерина 16'!G29+'Чичерина 22'!G29+'Чичерина 17'!G29+'Ленина 68,8'!G29+'Ленина 67'!G29+'Огарева 20'!G29+'Пролетарская 40'!G29+'Чижевского 4'!G29</f>
        <v>-67076.760000000038</v>
      </c>
    </row>
    <row r="30" spans="1:9" x14ac:dyDescent="0.25">
      <c r="A30" s="9" t="s">
        <v>39</v>
      </c>
      <c r="B30" s="9" t="s">
        <v>38</v>
      </c>
      <c r="C30" s="18">
        <v>18.21</v>
      </c>
      <c r="D30" s="10">
        <f>'Телевизионная 2а'!D29+'Пионерская 16'!D30+'Пионерская 1318'!D30+'Багговута 12'!D30+'Пионерская 15'!D29+'Социалистическая 3'!D30+'Социалистическая 4'!D30+'Социалистическая 6'!D30+'Социалистическая 6 к.1'!D30+'Социалистическая 9'!D30+'Социалистическая 12'!D30+'Телевизионная 2'!D30+'Телевизионная 4'!D30+'Чичерина 7а'!D30+'Чичерина 8'!D30+'Чичерина 10'!D30+'Чичерина 16 к. 1'!D30+'пер.Чичерина 24'!D30+'пер. Чичерина 28'!D30+'Калинина 12'!D30+'Калинина 18'!D30+'Калинина 23'!D30+'Пионерская 9'!D30+'Высокая 4'!D30+'Пухова 15'!D30+'Пухова 21'!D30+'Пухова 14'!D30+'Пухова 17'!D30+'Калинина 4'!D30+'Пионерская 18'!D30+'Чичерина 12 к.1'!D30+'Телевизионная 6 к.1'!D31+'Пионерская 26 а'!D30+'Пионерская 2'!D30+'Телевизионная 2 к.1'!D30+'Чичерина 16'!D30+'Чичерина 22'!D30+'Чичерина 17'!D30+'Ленина 68,8'!D30+'Ленина 67'!D30+'Огарева 20'!D30+'Пролетарская 40'!D30+'Чижевского 4'!D30</f>
        <v>10020035.590000002</v>
      </c>
      <c r="E30" s="10">
        <f>'Телевизионная 2а'!E29+'Пионерская 16'!E30+'Пионерская 1318'!E30+'Багговута 12'!E30+'Пионерская 15'!E29+'Социалистическая 3'!E30+'Социалистическая 4'!E30+'Социалистическая 6'!E30+'Социалистическая 6 к.1'!E30+'Социалистическая 9'!E30+'Социалистическая 12'!E30+'Телевизионная 2'!E30+'Телевизионная 4'!E30+'Чичерина 7а'!E30+'Чичерина 8'!E30+'Чичерина 10'!E30+'Чичерина 16 к. 1'!E30+'пер.Чичерина 24'!E30+'пер. Чичерина 28'!E30+'Калинина 12'!E30+'Калинина 18'!E30+'Калинина 23'!E30+'Пионерская 9'!E30+'Высокая 4'!E30+'Пухова 15'!E30+'Пухова 21'!E30+'Пухова 14'!E30+'Пухова 17'!E30+'Калинина 4'!E30+'Пионерская 18'!E30+'Чичерина 12 к.1'!E30+'Телевизионная 6 к.1'!E31+'Пионерская 26 а'!E30+'Пионерская 2'!E30+'Телевизионная 2 к.1'!E30+'Чичерина 16'!E30+'Чичерина 22'!E30+'Чичерина 17'!E30+'Ленина 68,8'!E30+'Ленина 67'!E30+'Огарева 20'!E30+'Пролетарская 40'!E30+'Чижевского 4'!E30</f>
        <v>9688995.5800000019</v>
      </c>
      <c r="F30" s="10">
        <f>'Телевизионная 2а'!F29+'Пионерская 16'!F30+'Пионерская 1318'!F30+'Багговута 12'!F30+'Пионерская 15'!F29+'Социалистическая 3'!F30+'Социалистическая 4'!F30+'Социалистическая 6'!F30+'Социалистическая 6 к.1'!F30+'Социалистическая 9'!F30+'Социалистическая 12'!F30+'Телевизионная 2'!F30+'Телевизионная 4'!F30+'Чичерина 7а'!F30+'Чичерина 8'!F30+'Чичерина 10'!F30+'Чичерина 16 к. 1'!F30+'пер.Чичерина 24'!F30+'пер. Чичерина 28'!F30+'Калинина 12'!F30+'Калинина 18'!F30+'Калинина 23'!F30+'Пионерская 9'!F30+'Высокая 4'!F30+'Пухова 15'!F30+'Пухова 21'!F30+'Пухова 14'!F30+'Пухова 17'!F30+'Калинина 4'!F30+'Пионерская 18'!F30+'Чичерина 12 к.1'!F30+'Телевизионная 6 к.1'!F31+'Пионерская 26 а'!F30+'Пионерская 2'!F30+'Телевизионная 2 к.1'!F30+'Чичерина 16'!F30+'Чичерина 22'!F30+'Чичерина 17'!F30+'Ленина 68,8'!F30+'Ленина 67'!F30+'Огарева 20'!F30+'Пролетарская 40'!F30+'Чижевского 4'!F30</f>
        <v>10020035.590000002</v>
      </c>
      <c r="G30" s="10">
        <f>'Телевизионная 2а'!G29+'Пионерская 16'!G30+'Пионерская 1318'!G30+'Багговута 12'!G30+'Пионерская 15'!G29+'Социалистическая 3'!G30+'Социалистическая 4'!G30+'Социалистическая 6'!G30+'Социалистическая 6 к.1'!G30+'Социалистическая 9'!G30+'Социалистическая 12'!G30+'Телевизионная 2'!G30+'Телевизионная 4'!G30+'Чичерина 7а'!G30+'Чичерина 8'!G30+'Чичерина 10'!G30+'Чичерина 16 к. 1'!G30+'пер.Чичерина 24'!G30+'пер. Чичерина 28'!G30+'Калинина 12'!G30+'Калинина 18'!G30+'Калинина 23'!G30+'Пионерская 9'!G30+'Высокая 4'!G30+'Пухова 15'!G30+'Пухова 21'!G30+'Пухова 14'!G30+'Пухова 17'!G30+'Калинина 4'!G30+'Пионерская 18'!G30+'Чичерина 12 к.1'!G30+'Телевизионная 6 к.1'!G31+'Пионерская 26 а'!G30+'Пионерская 2'!G30+'Телевизионная 2 к.1'!G30+'Чичерина 16'!G30+'Чичерина 22'!G30+'Чичерина 17'!G30+'Ленина 68,8'!G30+'Ленина 67'!G30+'Огарева 20'!G30+'Пролетарская 40'!G30+'Чижевского 4'!G30</f>
        <v>-331040.01000000024</v>
      </c>
    </row>
    <row r="31" spans="1:9" x14ac:dyDescent="0.25">
      <c r="A31" s="9" t="s">
        <v>42</v>
      </c>
      <c r="B31" s="9" t="s">
        <v>40</v>
      </c>
      <c r="C31" s="18">
        <v>115.3</v>
      </c>
      <c r="D31" s="10">
        <f>'Телевизионная 2а'!D30+'Пионерская 16'!D31+'Пионерская 1318'!D31+'Багговута 12'!D31+'Пионерская 15'!D30+'Социалистическая 3'!D31+'Социалистическая 4'!D31+'Социалистическая 6'!D31+'Социалистическая 6 к.1'!D31+'Социалистическая 9'!D31+'Социалистическая 12'!D31+'Телевизионная 2'!D31+'Телевизионная 4'!D31+'Чичерина 7а'!D31+'Чичерина 8'!D31+'Чичерина 10'!D31+'Чичерина 16 к. 1'!D31+'пер.Чичерина 24'!D31+'пер. Чичерина 28'!D31+'Калинина 12'!D31+'Калинина 18'!D31+'Калинина 23'!D31+'Пионерская 9'!D31+'Высокая 4'!D31+'Пухова 15'!D31+'Пухова 21'!D31+'Пухова 14'!D31+'Пухова 17'!D31+'Калинина 4'!D31+'Пионерская 18'!D31+'Чичерина 12 к.1'!D31+'Телевизионная 6 к.1'!D32+'Пионерская 26 а'!D31+'Пионерская 2'!D31+'Телевизионная 2 к.1'!D31+'Чичерина 16'!D31+'Чичерина 22'!D31+'Чичерина 17'!D31+'Ленина 68,8'!D31+'Ленина 67'!D31+'Огарева 20'!D31+'Пролетарская 40'!D31+'Чижевского 4'!D31</f>
        <v>4346361.2</v>
      </c>
      <c r="E31" s="10">
        <f>'Телевизионная 2а'!E30+'Пионерская 16'!E31+'Пионерская 1318'!E31+'Багговута 12'!E31+'Пионерская 15'!E30+'Социалистическая 3'!E31+'Социалистическая 4'!E31+'Социалистическая 6'!E31+'Социалистическая 6 к.1'!E31+'Социалистическая 9'!E31+'Социалистическая 12'!E31+'Телевизионная 2'!E31+'Телевизионная 4'!E31+'Чичерина 7а'!E31+'Чичерина 8'!E31+'Чичерина 10'!E31+'Чичерина 16 к. 1'!E31+'пер.Чичерина 24'!E31+'пер. Чичерина 28'!E31+'Калинина 12'!E31+'Калинина 18'!E31+'Калинина 23'!E31+'Пионерская 9'!E31+'Высокая 4'!E31+'Пухова 15'!E31+'Пухова 21'!E31+'Пухова 14'!E31+'Пухова 17'!E31+'Калинина 4'!E31+'Пионерская 18'!E31+'Чичерина 12 к.1'!E31+'Телевизионная 6 к.1'!E32+'Пионерская 26 а'!E31+'Пионерская 2'!E31+'Телевизионная 2 к.1'!E31+'Чичерина 16'!E31+'Чичерина 22'!E31+'Чичерина 17'!E31+'Ленина 68,8'!E31+'Ленина 67'!E31+'Огарева 20'!E31+'Пролетарская 40'!E31+'Чижевского 4'!E31</f>
        <v>4018874.9800000004</v>
      </c>
      <c r="F31" s="10">
        <f>'Телевизионная 2а'!F30+'Пионерская 16'!F31+'Пионерская 1318'!F31+'Багговута 12'!F31+'Пионерская 15'!F30+'Социалистическая 3'!F31+'Социалистическая 4'!F31+'Социалистическая 6'!F31+'Социалистическая 6 к.1'!F31+'Социалистическая 9'!F31+'Социалистическая 12'!F31+'Телевизионная 2'!F31+'Телевизионная 4'!F31+'Чичерина 7а'!F31+'Чичерина 8'!F31+'Чичерина 10'!F31+'Чичерина 16 к. 1'!F31+'пер.Чичерина 24'!F31+'пер. Чичерина 28'!F31+'Калинина 12'!F31+'Калинина 18'!F31+'Калинина 23'!F31+'Пионерская 9'!F31+'Высокая 4'!F31+'Пухова 15'!F31+'Пухова 21'!F31+'Пухова 14'!F31+'Пухова 17'!F31+'Калинина 4'!F31+'Пионерская 18'!F31+'Чичерина 12 к.1'!F31+'Телевизионная 6 к.1'!F32+'Пионерская 26 а'!F31+'Пионерская 2'!F31+'Телевизионная 2 к.1'!F31+'Чичерина 16'!F31+'Чичерина 22'!F31+'Чичерина 17'!F31+'Ленина 68,8'!F31+'Ленина 67'!F31+'Огарева 20'!F31+'Пролетарская 40'!F31+'Чижевского 4'!F31</f>
        <v>4346361.2</v>
      </c>
      <c r="G31" s="10">
        <f>'Телевизионная 2а'!G30+'Пионерская 16'!G31+'Пионерская 1318'!G31+'Багговута 12'!G31+'Пионерская 15'!G30+'Социалистическая 3'!G31+'Социалистическая 4'!G31+'Социалистическая 6'!G31+'Социалистическая 6 к.1'!G31+'Социалистическая 9'!G31+'Социалистическая 12'!G31+'Телевизионная 2'!G31+'Телевизионная 4'!G31+'Чичерина 7а'!G31+'Чичерина 8'!G31+'Чичерина 10'!G31+'Чичерина 16 к. 1'!G31+'пер.Чичерина 24'!G31+'пер. Чичерина 28'!G31+'Калинина 12'!G31+'Калинина 18'!G31+'Калинина 23'!G31+'Пионерская 9'!G31+'Высокая 4'!G31+'Пухова 15'!G31+'Пухова 21'!G31+'Пухова 14'!G31+'Пухова 17'!G31+'Калинина 4'!G31+'Пионерская 18'!G31+'Чичерина 12 к.1'!G31+'Телевизионная 6 к.1'!G32+'Пионерская 26 а'!G31+'Пионерская 2'!G31+'Телевизионная 2 к.1'!G31+'Чичерина 16'!G31+'Чичерина 22'!G31+'Чичерина 17'!G31+'Ленина 68,8'!G31+'Ленина 67'!G31+'Огарева 20'!G31+'Пролетарская 40'!G31+'Чижевского 4'!G31</f>
        <v>-327486.22000000009</v>
      </c>
    </row>
    <row r="32" spans="1:9" x14ac:dyDescent="0.25">
      <c r="A32" s="9" t="s">
        <v>41</v>
      </c>
      <c r="B32" s="9" t="s">
        <v>43</v>
      </c>
      <c r="C32" s="18">
        <v>1544.29</v>
      </c>
      <c r="D32" s="10">
        <f>'Телевизионная 2а'!D31+'Пионерская 16'!D32+'Пионерская 1318'!D32+'Багговута 12'!D32+'Пионерская 15'!D31+'Социалистическая 3'!D32+'Социалистическая 4'!D32+'Социалистическая 6'!D32+'Социалистическая 6 к.1'!D32+'Социалистическая 9'!D32+'Социалистическая 12'!D32+'Телевизионная 2'!D32+'Телевизионная 4'!D32+'Чичерина 7а'!D32+'Чичерина 8'!D32+'Чичерина 10'!D32+'Чичерина 16 к. 1'!D32+'пер.Чичерина 24'!D32+'пер. Чичерина 28'!D32+'Калинина 12'!D32+'Калинина 18'!D32+'Калинина 23'!D32+'Пионерская 9'!D32+'Высокая 4'!D32+'Пухова 15'!D32+'Пухова 21'!D32+'Пухова 14'!D32+'Пухова 17'!D32+'Калинина 4'!D32+'Пионерская 18'!D32+'Чичерина 12 к.1'!D32+'Телевизионная 6 к.1'!D33+'Пионерская 26 а'!D32+'Пионерская 2'!D32+'Телевизионная 2 к.1'!D32+'Чичерина 16'!D32+'Чичерина 22'!D32+'Чичерина 17'!D32+'Ленина 68,8'!D32+'Ленина 67'!D32+'Огарева 20'!D32+'Пролетарская 40'!D32+'Чижевского 4'!D32</f>
        <v>30502299.719999988</v>
      </c>
      <c r="E32" s="10">
        <f>'Телевизионная 2а'!E31+'Пионерская 16'!E32+'Пионерская 1318'!E32+'Багговута 12'!E32+'Пионерская 15'!E31+'Социалистическая 3'!E32+'Социалистическая 4'!E32+'Социалистическая 6'!E32+'Социалистическая 6 к.1'!E32+'Социалистическая 9'!E32+'Социалистическая 12'!E32+'Телевизионная 2'!E32+'Телевизионная 4'!E32+'Чичерина 7а'!E32+'Чичерина 8'!E32+'Чичерина 10'!E32+'Чичерина 16 к. 1'!E32+'пер.Чичерина 24'!E32+'пер. Чичерина 28'!E32+'Калинина 12'!E32+'Калинина 18'!E32+'Калинина 23'!E32+'Пионерская 9'!E32+'Высокая 4'!E32+'Пухова 15'!E32+'Пухова 21'!E32+'Пухова 14'!E32+'Пухова 17'!E32+'Калинина 4'!E32+'Пионерская 18'!E32+'Чичерина 12 к.1'!E32+'Телевизионная 6 к.1'!E33+'Пионерская 26 а'!E32+'Пионерская 2'!E32+'Телевизионная 2 к.1'!E32+'Чичерина 16'!E32+'Чичерина 22'!E32+'Чичерина 17'!E32+'Ленина 68,8'!E32+'Ленина 67'!E32+'Огарева 20'!E32+'Пролетарская 40'!E32+'Чижевского 4'!E32</f>
        <v>29655088.759999994</v>
      </c>
      <c r="F32" s="10">
        <f>'Телевизионная 2а'!F31+'Пионерская 16'!F32+'Пионерская 1318'!F32+'Багговута 12'!F32+'Пионерская 15'!F31+'Социалистическая 3'!F32+'Социалистическая 4'!F32+'Социалистическая 6'!F32+'Социалистическая 6 к.1'!F32+'Социалистическая 9'!F32+'Социалистическая 12'!F32+'Телевизионная 2'!F32+'Телевизионная 4'!F32+'Чичерина 7а'!F32+'Чичерина 8'!F32+'Чичерина 10'!F32+'Чичерина 16 к. 1'!F32+'пер.Чичерина 24'!F32+'пер. Чичерина 28'!F32+'Калинина 12'!F32+'Калинина 18'!F32+'Калинина 23'!F32+'Пионерская 9'!F32+'Высокая 4'!F32+'Пухова 15'!F32+'Пухова 21'!F32+'Пухова 14'!F32+'Пухова 17'!F32+'Калинина 4'!F32+'Пионерская 18'!F32+'Чичерина 12 к.1'!F32+'Телевизионная 6 к.1'!F33+'Пионерская 26 а'!F32+'Пионерская 2'!F32+'Телевизионная 2 к.1'!F32+'Чичерина 16'!F32+'Чичерина 22'!F32+'Чичерина 17'!F32+'Ленина 68,8'!F32+'Ленина 67'!F32+'Огарева 20'!F32+'Пролетарская 40'!F32+'Чижевского 4'!F32</f>
        <v>30502299.719999988</v>
      </c>
      <c r="G32" s="10">
        <f>'Телевизионная 2а'!G31+'Пионерская 16'!G32+'Пионерская 1318'!G32+'Багговута 12'!G32+'Пионерская 15'!G31+'Социалистическая 3'!G32+'Социалистическая 4'!G32+'Социалистическая 6'!G32+'Социалистическая 6 к.1'!G32+'Социалистическая 9'!G32+'Социалистическая 12'!G32+'Телевизионная 2'!G32+'Телевизионная 4'!G32+'Чичерина 7а'!G32+'Чичерина 8'!G32+'Чичерина 10'!G32+'Чичерина 16 к. 1'!G32+'пер.Чичерина 24'!G32+'пер. Чичерина 28'!G32+'Калинина 12'!G32+'Калинина 18'!G32+'Калинина 23'!G32+'Пионерская 9'!G32+'Высокая 4'!G32+'Пухова 15'!G32+'Пухова 21'!G32+'Пухова 14'!G32+'Пухова 17'!G32+'Калинина 4'!G32+'Пионерская 18'!G32+'Чичерина 12 к.1'!G32+'Телевизионная 6 к.1'!G33+'Пионерская 26 а'!G32+'Пионерская 2'!G32+'Телевизионная 2 к.1'!G32+'Чичерина 16'!G32+'Чичерина 22'!G32+'Чичерина 17'!G32+'Ленина 68,8'!G32+'Ленина 67'!G32+'Огарева 20'!G32+'Пролетарская 40'!G32+'Чижевского 4'!G32</f>
        <v>-847210.95999999973</v>
      </c>
    </row>
    <row r="33" spans="1:10" s="22" customFormat="1" ht="13.5" x14ac:dyDescent="0.25">
      <c r="A33" s="138" t="s">
        <v>131</v>
      </c>
      <c r="B33" s="139"/>
      <c r="C33" s="140"/>
      <c r="D33" s="21">
        <f t="shared" ref="D33:J33" si="0">D18+D23+D24+D25+D28</f>
        <v>57295327.890000001</v>
      </c>
      <c r="E33" s="21">
        <f t="shared" si="0"/>
        <v>55460801.969999999</v>
      </c>
      <c r="F33" s="21">
        <f t="shared" si="0"/>
        <v>57268887.780000001</v>
      </c>
      <c r="G33" s="21">
        <f t="shared" si="0"/>
        <v>-1834525.9200000002</v>
      </c>
      <c r="H33" s="21">
        <f t="shared" si="0"/>
        <v>6.75</v>
      </c>
      <c r="I33" s="21">
        <f t="shared" si="0"/>
        <v>0</v>
      </c>
      <c r="J33" s="21">
        <f t="shared" si="0"/>
        <v>0</v>
      </c>
    </row>
    <row r="34" spans="1:10" s="3" customFormat="1" x14ac:dyDescent="0.25"/>
    <row r="35" spans="1:10" s="3" customFormat="1" x14ac:dyDescent="0.25">
      <c r="A35" s="3" t="s">
        <v>55</v>
      </c>
      <c r="G35" s="3" t="s">
        <v>49</v>
      </c>
      <c r="I35" s="3" t="s">
        <v>126</v>
      </c>
    </row>
    <row r="36" spans="1:10" s="3" customFormat="1" x14ac:dyDescent="0.25"/>
    <row r="37" spans="1:10" s="3" customFormat="1" x14ac:dyDescent="0.25"/>
    <row r="38" spans="1:10" s="3" customFormat="1" x14ac:dyDescent="0.25">
      <c r="G38" s="4" t="s">
        <v>133</v>
      </c>
    </row>
    <row r="39" spans="1:10" s="3" customFormat="1" x14ac:dyDescent="0.25"/>
    <row r="40" spans="1:10" s="3" customFormat="1" x14ac:dyDescent="0.25"/>
    <row r="41" spans="1:10" s="3" customFormat="1" x14ac:dyDescent="0.25">
      <c r="A41" s="3" t="s">
        <v>50</v>
      </c>
    </row>
    <row r="42" spans="1:10" s="3" customFormat="1" x14ac:dyDescent="0.25">
      <c r="C42" s="15" t="s">
        <v>51</v>
      </c>
      <c r="E42" s="15"/>
      <c r="F42" s="15"/>
      <c r="G42" s="15"/>
    </row>
    <row r="43" spans="1:10" s="3" customFormat="1" x14ac:dyDescent="0.25"/>
    <row r="44" spans="1:10" s="3" customFormat="1" x14ac:dyDescent="0.25"/>
  </sheetData>
  <mergeCells count="8">
    <mergeCell ref="A15:I15"/>
    <mergeCell ref="A33:C33"/>
    <mergeCell ref="A1:I1"/>
    <mergeCell ref="A2:I2"/>
    <mergeCell ref="A3:I3"/>
    <mergeCell ref="A5:I5"/>
    <mergeCell ref="A13:I13"/>
    <mergeCell ref="A14:I14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3.85546875" style="1" customWidth="1"/>
    <col min="3" max="3" width="10" style="1" customWidth="1"/>
    <col min="4" max="4" width="12.42578125" style="1" customWidth="1"/>
    <col min="5" max="5" width="12.5703125" style="1" customWidth="1"/>
    <col min="6" max="6" width="13.42578125" style="1" customWidth="1"/>
    <col min="7" max="7" width="12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6.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7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.7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6" spans="1:11" ht="8.25" customHeight="1" x14ac:dyDescent="0.25"/>
    <row r="7" spans="1:11" s="3" customFormat="1" ht="16.5" customHeight="1" x14ac:dyDescent="0.25">
      <c r="A7" s="3" t="s">
        <v>2</v>
      </c>
      <c r="F7" s="4" t="s">
        <v>168</v>
      </c>
    </row>
    <row r="8" spans="1:11" s="3" customFormat="1" x14ac:dyDescent="0.25">
      <c r="A8" s="3" t="s">
        <v>3</v>
      </c>
      <c r="F8" s="4" t="s">
        <v>63</v>
      </c>
    </row>
    <row r="9" spans="1:11" s="3" customFormat="1" ht="7.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273074.65999999997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82369.009999999995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271099.08</v>
      </c>
      <c r="E18" s="10">
        <v>268934</v>
      </c>
      <c r="F18" s="10">
        <f>D18</f>
        <v>271099.08</v>
      </c>
      <c r="G18" s="11">
        <f t="shared" ref="G18:G27" si="0">E18-D18</f>
        <v>-2165.0800000000163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102889.57209448821</v>
      </c>
      <c r="E19" s="10">
        <f>E18*I19</f>
        <v>102067.86456692914</v>
      </c>
      <c r="F19" s="10">
        <f t="shared" ref="F19:F22" si="1">D19</f>
        <v>102889.57209448821</v>
      </c>
      <c r="G19" s="11">
        <f t="shared" si="0"/>
        <v>-821.70752755906142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51231.322204724413</v>
      </c>
      <c r="E20" s="10">
        <f>E18*I20</f>
        <v>50822.173228346459</v>
      </c>
      <c r="F20" s="10">
        <f t="shared" si="1"/>
        <v>51231.322204724413</v>
      </c>
      <c r="G20" s="11">
        <f t="shared" si="0"/>
        <v>-409.14897637795366</v>
      </c>
      <c r="H20" s="17">
        <v>1.2</v>
      </c>
      <c r="I20" s="17">
        <f>H20/H18</f>
        <v>0.1889763779527559</v>
      </c>
    </row>
    <row r="21" spans="1:9" s="3" customFormat="1" ht="15.7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47388.973039370081</v>
      </c>
      <c r="E21" s="10">
        <f>E18*I21</f>
        <v>47010.510236220478</v>
      </c>
      <c r="F21" s="10">
        <f t="shared" si="1"/>
        <v>47388.973039370081</v>
      </c>
      <c r="G21" s="11">
        <f t="shared" si="0"/>
        <v>-378.46280314960313</v>
      </c>
      <c r="H21" s="17">
        <v>1.1100000000000001</v>
      </c>
      <c r="I21" s="17">
        <f>H21/H18</f>
        <v>0.17480314960629922</v>
      </c>
    </row>
    <row r="22" spans="1:9" s="3" customFormat="1" ht="15" customHeight="1" x14ac:dyDescent="0.25">
      <c r="A22" s="8" t="s">
        <v>22</v>
      </c>
      <c r="B22" s="9" t="s">
        <v>23</v>
      </c>
      <c r="C22" s="31">
        <v>1.63</v>
      </c>
      <c r="D22" s="10">
        <f>D18*I22</f>
        <v>69589.212661417332</v>
      </c>
      <c r="E22" s="10">
        <f>E18*I22</f>
        <v>69033.451968503941</v>
      </c>
      <c r="F22" s="10">
        <f t="shared" si="1"/>
        <v>69589.212661417332</v>
      </c>
      <c r="G22" s="11">
        <f t="shared" si="0"/>
        <v>-555.76069291339081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111000.24</v>
      </c>
      <c r="E24" s="11">
        <v>110309.32</v>
      </c>
      <c r="F24" s="11">
        <f>D24</f>
        <v>111000.24</v>
      </c>
      <c r="G24" s="11">
        <f t="shared" si="0"/>
        <v>-690.91999999999825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11">
        <v>0</v>
      </c>
      <c r="E25" s="11">
        <v>0</v>
      </c>
      <c r="F25" s="11">
        <v>0</v>
      </c>
      <c r="G25" s="11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62330.879999999997</v>
      </c>
      <c r="E26" s="9">
        <v>63159.88</v>
      </c>
      <c r="F26" s="43">
        <f>F40</f>
        <v>25893.010000000002</v>
      </c>
      <c r="G26" s="9">
        <f t="shared" si="0"/>
        <v>829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25.89</v>
      </c>
      <c r="F27" s="9">
        <v>0</v>
      </c>
      <c r="G27" s="9">
        <f t="shared" si="0"/>
        <v>25.89</v>
      </c>
    </row>
    <row r="28" spans="1:9" ht="16.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1454913.5899999999</v>
      </c>
      <c r="E28" s="9">
        <f>SUM(E29:E32)</f>
        <v>1424189.57</v>
      </c>
      <c r="F28" s="9">
        <f t="shared" ref="F28:G28" si="2">SUM(F29:F32)</f>
        <v>1454924.01</v>
      </c>
      <c r="G28" s="9">
        <f t="shared" si="2"/>
        <v>-30724.01999999992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28955.52</v>
      </c>
      <c r="E29" s="9">
        <v>28499.54</v>
      </c>
      <c r="F29" s="9">
        <v>28965.94</v>
      </c>
      <c r="G29" s="9">
        <f>E29-D29</f>
        <v>-455.97999999999956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359172.14</v>
      </c>
      <c r="E30" s="9">
        <v>339112.98</v>
      </c>
      <c r="F30" s="9">
        <f>D30</f>
        <v>359172.14</v>
      </c>
      <c r="G30" s="9">
        <f>E30-D30</f>
        <v>-20059.160000000033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1066785.93</v>
      </c>
      <c r="E32" s="9">
        <v>1056577.05</v>
      </c>
      <c r="F32" s="9">
        <f>D32</f>
        <v>1066785.93</v>
      </c>
      <c r="G32" s="9">
        <f>E32-D32</f>
        <v>-10208.879999999888</v>
      </c>
    </row>
    <row r="33" spans="1:10" s="22" customFormat="1" ht="1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288456.17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82394.899999999994</v>
      </c>
      <c r="H36" s="48"/>
      <c r="I36" s="48"/>
    </row>
    <row r="37" spans="1:10" ht="25.5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8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3.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SUM(F41:L42)</f>
        <v>25893.010000000002</v>
      </c>
      <c r="G40" s="114"/>
    </row>
    <row r="41" spans="1:10" ht="13.5" customHeight="1" x14ac:dyDescent="0.25">
      <c r="A41" s="9" t="s">
        <v>16</v>
      </c>
      <c r="B41" s="103" t="s">
        <v>207</v>
      </c>
      <c r="C41" s="103"/>
      <c r="D41" s="103"/>
      <c r="E41" s="103"/>
      <c r="F41" s="104">
        <v>3519.51</v>
      </c>
      <c r="G41" s="104"/>
    </row>
    <row r="42" spans="1:10" ht="13.5" customHeight="1" x14ac:dyDescent="0.25">
      <c r="A42" s="9" t="s">
        <v>18</v>
      </c>
      <c r="B42" s="103" t="s">
        <v>281</v>
      </c>
      <c r="C42" s="103"/>
      <c r="D42" s="103"/>
      <c r="E42" s="103"/>
      <c r="F42" s="104">
        <v>22373.5</v>
      </c>
      <c r="G42" s="104"/>
    </row>
    <row r="43" spans="1:10" s="3" customFormat="1" x14ac:dyDescent="0.25"/>
    <row r="44" spans="1:10" s="3" customFormat="1" x14ac:dyDescent="0.25">
      <c r="A44" s="3" t="s">
        <v>55</v>
      </c>
      <c r="F44" s="3" t="s">
        <v>49</v>
      </c>
      <c r="I44" s="3" t="s">
        <v>126</v>
      </c>
    </row>
    <row r="45" spans="1:10" s="3" customFormat="1" ht="13.5" customHeight="1" x14ac:dyDescent="0.25">
      <c r="F45" s="4" t="s">
        <v>183</v>
      </c>
    </row>
    <row r="46" spans="1:10" s="3" customFormat="1" x14ac:dyDescent="0.25">
      <c r="A46" s="3" t="s">
        <v>50</v>
      </c>
    </row>
    <row r="47" spans="1:10" s="3" customFormat="1" x14ac:dyDescent="0.25">
      <c r="C47" s="15" t="s">
        <v>51</v>
      </c>
      <c r="E47" s="15"/>
      <c r="F47" s="15"/>
      <c r="G47" s="15"/>
    </row>
    <row r="48" spans="1:10" s="3" customFormat="1" x14ac:dyDescent="0.25"/>
    <row r="49" s="3" customFormat="1" x14ac:dyDescent="0.25"/>
  </sheetData>
  <mergeCells count="18">
    <mergeCell ref="B42:E42"/>
    <mergeCell ref="F42:G42"/>
    <mergeCell ref="A11:I11"/>
    <mergeCell ref="B41:E41"/>
    <mergeCell ref="F41:G41"/>
    <mergeCell ref="A12:I12"/>
    <mergeCell ref="A37:I37"/>
    <mergeCell ref="B39:E39"/>
    <mergeCell ref="F39:G39"/>
    <mergeCell ref="B40:E40"/>
    <mergeCell ref="F40:G40"/>
    <mergeCell ref="A13:C13"/>
    <mergeCell ref="A34:C34"/>
    <mergeCell ref="A1:I1"/>
    <mergeCell ref="A2:I2"/>
    <mergeCell ref="A5:I5"/>
    <mergeCell ref="A10:I10"/>
    <mergeCell ref="A3:K3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2" workbookViewId="0">
      <selection activeCell="F28" sqref="F28"/>
    </sheetView>
  </sheetViews>
  <sheetFormatPr defaultRowHeight="15" outlineLevelCol="1" x14ac:dyDescent="0.25"/>
  <cols>
    <col min="1" max="1" width="4.7109375" style="1" customWidth="1"/>
    <col min="2" max="2" width="34.28515625" style="1" customWidth="1"/>
    <col min="3" max="3" width="10.28515625" style="1" customWidth="1"/>
    <col min="4" max="4" width="12.5703125" style="1" customWidth="1"/>
    <col min="5" max="6" width="12.140625" style="1" customWidth="1"/>
    <col min="7" max="7" width="12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4.2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2.7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2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E7" s="4" t="s">
        <v>64</v>
      </c>
    </row>
    <row r="8" spans="1:11" s="3" customFormat="1" x14ac:dyDescent="0.25">
      <c r="A8" s="3" t="s">
        <v>3</v>
      </c>
      <c r="E8" s="4" t="s">
        <v>65</v>
      </c>
    </row>
    <row r="9" spans="1:11" s="3" customForma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233897.7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68473.539999999994</v>
      </c>
      <c r="H15" s="48"/>
      <c r="I15" s="48"/>
    </row>
    <row r="16" spans="1:11" s="3" customFormat="1" ht="6.7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6.35</v>
      </c>
      <c r="D18" s="10">
        <v>266969.40000000002</v>
      </c>
      <c r="E18" s="10">
        <v>257513.89</v>
      </c>
      <c r="F18" s="10">
        <f>D18</f>
        <v>266969.40000000002</v>
      </c>
      <c r="G18" s="11">
        <f t="shared" ref="G18:G27" si="0">E18-D18</f>
        <v>-9455.5100000000093</v>
      </c>
      <c r="H18" s="17">
        <v>6.35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101322.24472440947</v>
      </c>
      <c r="E19" s="10">
        <f>E18*I19</f>
        <v>97733.618094488207</v>
      </c>
      <c r="F19" s="10">
        <f t="shared" ref="F19:F22" si="1">D19</f>
        <v>101322.24472440947</v>
      </c>
      <c r="G19" s="11">
        <f t="shared" si="0"/>
        <v>-3588.6266299212584</v>
      </c>
      <c r="H19" s="17">
        <v>2.41</v>
      </c>
      <c r="I19" s="17">
        <f>H19/H18</f>
        <v>0.37952755905511815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50450.910236220479</v>
      </c>
      <c r="E20" s="10">
        <f>E18*I20</f>
        <v>48664.042204724414</v>
      </c>
      <c r="F20" s="10">
        <f t="shared" si="1"/>
        <v>50450.910236220479</v>
      </c>
      <c r="G20" s="11">
        <f t="shared" si="0"/>
        <v>-1786.8680314960657</v>
      </c>
      <c r="H20" s="17">
        <v>1.2</v>
      </c>
      <c r="I20" s="17">
        <f>H20/H18</f>
        <v>0.1889763779527559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1.1100000000000001</v>
      </c>
      <c r="D21" s="10">
        <f>D18*I21</f>
        <v>46667.091968503941</v>
      </c>
      <c r="E21" s="10">
        <f>E18*I21</f>
        <v>45014.239039370084</v>
      </c>
      <c r="F21" s="10">
        <f t="shared" si="1"/>
        <v>46667.091968503941</v>
      </c>
      <c r="G21" s="11">
        <f t="shared" si="0"/>
        <v>-1652.8529291338564</v>
      </c>
      <c r="H21" s="17">
        <v>1.1100000000000001</v>
      </c>
      <c r="I21" s="17">
        <f>H21/H18</f>
        <v>0.17480314960629922</v>
      </c>
    </row>
    <row r="22" spans="1:9" s="3" customFormat="1" ht="15" customHeight="1" x14ac:dyDescent="0.25">
      <c r="A22" s="8" t="s">
        <v>22</v>
      </c>
      <c r="B22" s="9" t="s">
        <v>23</v>
      </c>
      <c r="C22" s="31">
        <v>1.63</v>
      </c>
      <c r="D22" s="10">
        <f>D18*I22</f>
        <v>68529.153070866145</v>
      </c>
      <c r="E22" s="10">
        <f>E18*I22</f>
        <v>66101.990661417323</v>
      </c>
      <c r="F22" s="10">
        <f t="shared" si="1"/>
        <v>68529.153070866145</v>
      </c>
      <c r="G22" s="11">
        <f t="shared" si="0"/>
        <v>-2427.1624094488216</v>
      </c>
      <c r="H22" s="17">
        <v>1.63</v>
      </c>
      <c r="I22" s="17">
        <f>H22/H18</f>
        <v>0.25669291338582678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109309.2</v>
      </c>
      <c r="E24" s="11">
        <v>107144.59</v>
      </c>
      <c r="F24" s="11">
        <f>D24</f>
        <v>109309.2</v>
      </c>
      <c r="G24" s="11">
        <f t="shared" si="0"/>
        <v>-2164.6100000000006</v>
      </c>
    </row>
    <row r="25" spans="1:9" ht="1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1.46</v>
      </c>
      <c r="D26" s="9">
        <v>61381.32</v>
      </c>
      <c r="E26" s="9">
        <v>61608.38</v>
      </c>
      <c r="F26" s="43">
        <f>F40</f>
        <v>99435.299999999988</v>
      </c>
      <c r="G26" s="9">
        <f t="shared" si="0"/>
        <v>227.05999999999767</v>
      </c>
    </row>
    <row r="27" spans="1:9" ht="29.25" customHeight="1" x14ac:dyDescent="0.25">
      <c r="A27" s="9" t="s">
        <v>33</v>
      </c>
      <c r="B27" s="9" t="s">
        <v>34</v>
      </c>
      <c r="C27" s="31">
        <v>1.5</v>
      </c>
      <c r="D27" s="9">
        <v>54450</v>
      </c>
      <c r="E27" s="9">
        <v>53844.17</v>
      </c>
      <c r="F27" s="9">
        <v>0</v>
      </c>
      <c r="G27" s="9">
        <f t="shared" si="0"/>
        <v>-605.83000000000175</v>
      </c>
    </row>
    <row r="28" spans="1:9" ht="15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1457669.65</v>
      </c>
      <c r="E28" s="9">
        <f>SUM(E29:E32)</f>
        <v>1388509.4</v>
      </c>
      <c r="F28" s="9">
        <f t="shared" ref="F28:G28" si="2">SUM(F29:F32)</f>
        <v>1457653.8900000001</v>
      </c>
      <c r="G28" s="9">
        <f t="shared" si="2"/>
        <v>-69160.250000000087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23831.85</v>
      </c>
      <c r="E29" s="9">
        <v>23015.13</v>
      </c>
      <c r="F29" s="9">
        <v>23816.09</v>
      </c>
      <c r="G29" s="9">
        <f>E29-D29</f>
        <v>-816.71999999999753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383303.49</v>
      </c>
      <c r="E30" s="9">
        <v>350224.45</v>
      </c>
      <c r="F30" s="9">
        <f>D30</f>
        <v>383303.49</v>
      </c>
      <c r="G30" s="9">
        <f>E30-D30</f>
        <v>-33079.039999999979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0</v>
      </c>
      <c r="E31" s="9">
        <v>0</v>
      </c>
      <c r="F31" s="9">
        <f>D31</f>
        <v>0</v>
      </c>
      <c r="G31" s="9">
        <f>E31-D31</f>
        <v>0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1050534.31</v>
      </c>
      <c r="E32" s="9">
        <v>1015269.82</v>
      </c>
      <c r="F32" s="9">
        <f>D32</f>
        <v>1050534.31</v>
      </c>
      <c r="G32" s="9">
        <f>E32-D32</f>
        <v>-35264.490000000107</v>
      </c>
    </row>
    <row r="33" spans="1:10" s="22" customFormat="1" ht="9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283519.83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122317.70999999999</v>
      </c>
      <c r="H36" s="48"/>
      <c r="I36" s="48"/>
    </row>
    <row r="37" spans="1:10" ht="24" customHeight="1" x14ac:dyDescent="0.25">
      <c r="A37" s="91" t="s">
        <v>44</v>
      </c>
      <c r="B37" s="91"/>
      <c r="C37" s="91"/>
      <c r="D37" s="91"/>
      <c r="E37" s="91"/>
      <c r="F37" s="91"/>
      <c r="G37" s="91"/>
      <c r="H37" s="91"/>
      <c r="I37" s="91"/>
    </row>
    <row r="38" spans="1:10" ht="8.25" customHeight="1" x14ac:dyDescent="0.25"/>
    <row r="39" spans="1:10" s="7" customFormat="1" ht="28.5" customHeight="1" x14ac:dyDescent="0.25">
      <c r="A39" s="5" t="s">
        <v>11</v>
      </c>
      <c r="B39" s="107" t="s">
        <v>45</v>
      </c>
      <c r="C39" s="108"/>
      <c r="D39" s="108"/>
      <c r="E39" s="109"/>
      <c r="F39" s="107" t="s">
        <v>46</v>
      </c>
      <c r="G39" s="114"/>
    </row>
    <row r="40" spans="1:10" s="13" customFormat="1" ht="14.25" customHeight="1" x14ac:dyDescent="0.25">
      <c r="A40" s="12" t="s">
        <v>47</v>
      </c>
      <c r="B40" s="95" t="s">
        <v>157</v>
      </c>
      <c r="C40" s="96"/>
      <c r="D40" s="96"/>
      <c r="E40" s="97"/>
      <c r="F40" s="113">
        <f>SUM(F41:L44)</f>
        <v>99435.299999999988</v>
      </c>
      <c r="G40" s="114"/>
    </row>
    <row r="41" spans="1:10" ht="14.25" customHeight="1" x14ac:dyDescent="0.25">
      <c r="A41" s="9" t="s">
        <v>16</v>
      </c>
      <c r="B41" s="103" t="s">
        <v>197</v>
      </c>
      <c r="C41" s="103"/>
      <c r="D41" s="103"/>
      <c r="E41" s="103"/>
      <c r="F41" s="104">
        <v>53837.36</v>
      </c>
      <c r="G41" s="104"/>
    </row>
    <row r="42" spans="1:10" ht="14.25" customHeight="1" x14ac:dyDescent="0.25">
      <c r="A42" s="9" t="s">
        <v>18</v>
      </c>
      <c r="B42" s="103" t="s">
        <v>208</v>
      </c>
      <c r="C42" s="103"/>
      <c r="D42" s="103"/>
      <c r="E42" s="103"/>
      <c r="F42" s="104">
        <v>14344.34</v>
      </c>
      <c r="G42" s="104"/>
    </row>
    <row r="43" spans="1:10" ht="14.25" customHeight="1" x14ac:dyDescent="0.25">
      <c r="A43" s="9" t="s">
        <v>20</v>
      </c>
      <c r="B43" s="103" t="s">
        <v>209</v>
      </c>
      <c r="C43" s="103"/>
      <c r="D43" s="103"/>
      <c r="E43" s="103"/>
      <c r="F43" s="104">
        <v>7800</v>
      </c>
      <c r="G43" s="104"/>
    </row>
    <row r="44" spans="1:10" s="57" customFormat="1" ht="14.25" customHeight="1" x14ac:dyDescent="0.25">
      <c r="A44" s="56" t="s">
        <v>22</v>
      </c>
      <c r="B44" s="111" t="s">
        <v>281</v>
      </c>
      <c r="C44" s="111"/>
      <c r="D44" s="111"/>
      <c r="E44" s="111"/>
      <c r="F44" s="116">
        <v>23453.599999999999</v>
      </c>
      <c r="G44" s="116"/>
    </row>
    <row r="45" spans="1:10" ht="8.25" customHeight="1" x14ac:dyDescent="0.25">
      <c r="B45" s="14"/>
      <c r="C45" s="14"/>
      <c r="D45" s="14"/>
      <c r="E45" s="14"/>
    </row>
    <row r="46" spans="1:10" s="3" customFormat="1" x14ac:dyDescent="0.25">
      <c r="A46" s="3" t="s">
        <v>55</v>
      </c>
      <c r="F46" s="3" t="s">
        <v>49</v>
      </c>
      <c r="I46" s="3" t="s">
        <v>126</v>
      </c>
    </row>
    <row r="47" spans="1:10" s="3" customFormat="1" ht="13.5" customHeight="1" x14ac:dyDescent="0.25">
      <c r="F47" s="4" t="s">
        <v>183</v>
      </c>
    </row>
    <row r="48" spans="1:10" s="3" customFormat="1" x14ac:dyDescent="0.25">
      <c r="A48" s="3" t="s">
        <v>50</v>
      </c>
    </row>
    <row r="49" spans="3:7" s="3" customFormat="1" x14ac:dyDescent="0.25">
      <c r="C49" s="15" t="s">
        <v>51</v>
      </c>
      <c r="E49" s="15"/>
      <c r="F49" s="15"/>
      <c r="G49" s="15"/>
    </row>
    <row r="50" spans="3:7" s="3" customFormat="1" x14ac:dyDescent="0.25"/>
    <row r="51" spans="3:7" s="3" customFormat="1" x14ac:dyDescent="0.25"/>
  </sheetData>
  <mergeCells count="22">
    <mergeCell ref="A11:I11"/>
    <mergeCell ref="A1:I1"/>
    <mergeCell ref="A2:I2"/>
    <mergeCell ref="A5:I5"/>
    <mergeCell ref="A10:I10"/>
    <mergeCell ref="A3:K3"/>
    <mergeCell ref="A12:I12"/>
    <mergeCell ref="A37:I37"/>
    <mergeCell ref="B39:E39"/>
    <mergeCell ref="F39:G39"/>
    <mergeCell ref="B40:E40"/>
    <mergeCell ref="F40:G40"/>
    <mergeCell ref="A13:C13"/>
    <mergeCell ref="A34:C34"/>
    <mergeCell ref="B44:E44"/>
    <mergeCell ref="F44:G44"/>
    <mergeCell ref="B41:E41"/>
    <mergeCell ref="F41:G41"/>
    <mergeCell ref="B42:E42"/>
    <mergeCell ref="F42:G42"/>
    <mergeCell ref="B43:E43"/>
    <mergeCell ref="F43:G43"/>
  </mergeCells>
  <pageMargins left="0" right="0" top="0" bottom="0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2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1.85546875" style="1" customWidth="1"/>
    <col min="3" max="3" width="12.42578125" style="1" customWidth="1"/>
    <col min="4" max="4" width="11.7109375" style="1" customWidth="1"/>
    <col min="5" max="6" width="12.570312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0.5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5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E7" s="4" t="s">
        <v>66</v>
      </c>
    </row>
    <row r="8" spans="1:11" s="3" customFormat="1" x14ac:dyDescent="0.25">
      <c r="A8" s="3" t="s">
        <v>3</v>
      </c>
      <c r="E8" s="4" t="s">
        <v>68</v>
      </c>
    </row>
    <row r="9" spans="1:11" s="3" customFormat="1" ht="8.25" customHeigh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281717.26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86491.92</v>
      </c>
      <c r="H15" s="48"/>
      <c r="I15" s="48"/>
    </row>
    <row r="16" spans="1:11" s="3" customFormat="1" ht="7.5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205469.04</v>
      </c>
      <c r="E18" s="10">
        <v>198710.14</v>
      </c>
      <c r="F18" s="10">
        <f>D18</f>
        <v>205469.04</v>
      </c>
      <c r="G18" s="11">
        <f t="shared" ref="G18:G27" si="0">E18-D18</f>
        <v>-6758.8999999999942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73687.55750000001</v>
      </c>
      <c r="E19" s="10">
        <f>E18*I19</f>
        <v>71263.606755952394</v>
      </c>
      <c r="F19" s="10">
        <f t="shared" ref="F19:F22" si="1">D19</f>
        <v>73687.55750000001</v>
      </c>
      <c r="G19" s="11">
        <f t="shared" si="0"/>
        <v>-2423.9507440476154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36690.9</v>
      </c>
      <c r="E20" s="10">
        <f>E18*I20</f>
        <v>35483.953571428574</v>
      </c>
      <c r="F20" s="10">
        <f t="shared" si="1"/>
        <v>36690.9</v>
      </c>
      <c r="G20" s="11">
        <f t="shared" si="0"/>
        <v>-1206.9464285714275</v>
      </c>
      <c r="H20" s="34">
        <v>1.2</v>
      </c>
      <c r="I20" s="17">
        <f>H20/H18</f>
        <v>0.17857142857142858</v>
      </c>
    </row>
    <row r="21" spans="1:9" s="3" customFormat="1" ht="15" customHeight="1" x14ac:dyDescent="0.25">
      <c r="A21" s="8" t="s">
        <v>20</v>
      </c>
      <c r="B21" s="9" t="s">
        <v>21</v>
      </c>
      <c r="C21" s="31">
        <v>1.48</v>
      </c>
      <c r="D21" s="10">
        <f>D18*I21</f>
        <v>45252.11</v>
      </c>
      <c r="E21" s="10">
        <f>E18*I21</f>
        <v>43763.542738095239</v>
      </c>
      <c r="F21" s="10">
        <f t="shared" si="1"/>
        <v>45252.11</v>
      </c>
      <c r="G21" s="11">
        <f t="shared" si="0"/>
        <v>-1488.5672619047618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49838.472500000003</v>
      </c>
      <c r="E22" s="10">
        <f>E18*I22</f>
        <v>48199.036934523814</v>
      </c>
      <c r="F22" s="10">
        <f t="shared" si="1"/>
        <v>49838.472500000003</v>
      </c>
      <c r="G22" s="11">
        <f t="shared" si="0"/>
        <v>-1639.4355654761894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79497</v>
      </c>
      <c r="E24" s="11">
        <v>76823.509999999995</v>
      </c>
      <c r="F24" s="11">
        <f>D24</f>
        <v>79497</v>
      </c>
      <c r="G24" s="11">
        <f t="shared" si="0"/>
        <v>-2673.4900000000052</v>
      </c>
    </row>
    <row r="25" spans="1:9" ht="14.2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49227.72</v>
      </c>
      <c r="E26" s="9">
        <v>47752.66</v>
      </c>
      <c r="F26" s="43">
        <f>F41</f>
        <v>26575.63</v>
      </c>
      <c r="G26" s="9">
        <f t="shared" si="0"/>
        <v>-1475.0599999999977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1368914.37</v>
      </c>
      <c r="E28" s="9">
        <f>SUM(E29:E32)</f>
        <v>1295984.77</v>
      </c>
      <c r="F28" s="9">
        <f t="shared" ref="F28:G28" si="2">SUM(F29:F32)</f>
        <v>1368916.81</v>
      </c>
      <c r="G28" s="9">
        <f t="shared" si="2"/>
        <v>-72929.600000000035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23375.4</v>
      </c>
      <c r="E29" s="9">
        <v>22665.67</v>
      </c>
      <c r="F29" s="9">
        <v>23377.84</v>
      </c>
      <c r="G29" s="9">
        <f>E29-D29</f>
        <v>-709.7300000000032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209723.89</v>
      </c>
      <c r="E30" s="9">
        <v>195431.52</v>
      </c>
      <c r="F30" s="9">
        <f>D30</f>
        <v>209723.89</v>
      </c>
      <c r="G30" s="9">
        <f>E30-D30</f>
        <v>-14292.370000000024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371795.98</v>
      </c>
      <c r="E31" s="9">
        <v>344299.35</v>
      </c>
      <c r="F31" s="9">
        <f>D31</f>
        <v>371795.98</v>
      </c>
      <c r="G31" s="9">
        <f>E31-D31</f>
        <v>-27496.630000000005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764019.1</v>
      </c>
      <c r="E32" s="9">
        <v>733588.23</v>
      </c>
      <c r="F32" s="9">
        <f>D32</f>
        <v>764019.1</v>
      </c>
      <c r="G32" s="9">
        <f>E32-D32</f>
        <v>-30430.869999999995</v>
      </c>
    </row>
    <row r="33" spans="1:10" s="22" customFormat="1" ht="6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328367.40000000002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86491.92</v>
      </c>
      <c r="H36" s="48"/>
      <c r="I36" s="48"/>
    </row>
    <row r="37" spans="1:10" ht="9" customHeight="1" x14ac:dyDescent="0.25">
      <c r="B37" s="14"/>
      <c r="C37" s="14"/>
      <c r="D37" s="14"/>
      <c r="E37" s="14"/>
    </row>
    <row r="38" spans="1:10" ht="21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39" spans="1:10" ht="5.25" customHeight="1" x14ac:dyDescent="0.25"/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x14ac:dyDescent="0.25">
      <c r="A41" s="12" t="s">
        <v>47</v>
      </c>
      <c r="B41" s="95" t="s">
        <v>157</v>
      </c>
      <c r="C41" s="96"/>
      <c r="D41" s="96"/>
      <c r="E41" s="97"/>
      <c r="F41" s="113">
        <f>SUM(F42:G45)</f>
        <v>26575.63</v>
      </c>
      <c r="G41" s="114"/>
    </row>
    <row r="42" spans="1:10" ht="15.75" customHeight="1" x14ac:dyDescent="0.25">
      <c r="A42" s="9" t="s">
        <v>16</v>
      </c>
      <c r="B42" s="103" t="s">
        <v>210</v>
      </c>
      <c r="C42" s="103"/>
      <c r="D42" s="103"/>
      <c r="E42" s="103"/>
      <c r="F42" s="104">
        <v>3766.36</v>
      </c>
      <c r="G42" s="104"/>
    </row>
    <row r="43" spans="1:10" ht="15.75" customHeight="1" x14ac:dyDescent="0.25">
      <c r="A43" s="9" t="s">
        <v>18</v>
      </c>
      <c r="B43" s="103" t="s">
        <v>211</v>
      </c>
      <c r="C43" s="103"/>
      <c r="D43" s="103"/>
      <c r="E43" s="103"/>
      <c r="F43" s="104">
        <v>1115.8699999999999</v>
      </c>
      <c r="G43" s="104"/>
    </row>
    <row r="44" spans="1:10" s="57" customFormat="1" ht="15.75" customHeight="1" x14ac:dyDescent="0.25">
      <c r="A44" s="56" t="s">
        <v>20</v>
      </c>
      <c r="B44" s="111" t="s">
        <v>212</v>
      </c>
      <c r="C44" s="111"/>
      <c r="D44" s="111"/>
      <c r="E44" s="111"/>
      <c r="F44" s="116">
        <v>400</v>
      </c>
      <c r="G44" s="116"/>
    </row>
    <row r="45" spans="1:10" s="57" customFormat="1" ht="15.75" customHeight="1" x14ac:dyDescent="0.25">
      <c r="A45" s="56" t="s">
        <v>22</v>
      </c>
      <c r="B45" s="111" t="s">
        <v>281</v>
      </c>
      <c r="C45" s="111"/>
      <c r="D45" s="111"/>
      <c r="E45" s="111"/>
      <c r="F45" s="116">
        <v>21293.4</v>
      </c>
      <c r="G45" s="116"/>
    </row>
    <row r="46" spans="1:10" s="3" customFormat="1" x14ac:dyDescent="0.25"/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2">
    <mergeCell ref="A11:I11"/>
    <mergeCell ref="A1:I1"/>
    <mergeCell ref="A2:I2"/>
    <mergeCell ref="A5:I5"/>
    <mergeCell ref="A10:I10"/>
    <mergeCell ref="A3:K3"/>
    <mergeCell ref="A12:I12"/>
    <mergeCell ref="A13:C13"/>
    <mergeCell ref="B42:E42"/>
    <mergeCell ref="F42:G42"/>
    <mergeCell ref="B43:E43"/>
    <mergeCell ref="F43:G43"/>
    <mergeCell ref="A38:I38"/>
    <mergeCell ref="B40:E40"/>
    <mergeCell ref="F40:G40"/>
    <mergeCell ref="B41:E41"/>
    <mergeCell ref="F41:G41"/>
    <mergeCell ref="B45:E45"/>
    <mergeCell ref="F45:G45"/>
    <mergeCell ref="A34:C34"/>
    <mergeCell ref="B44:E44"/>
    <mergeCell ref="F44:G44"/>
  </mergeCells>
  <pageMargins left="0" right="0" top="0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5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30.5703125" style="1" customWidth="1"/>
    <col min="3" max="3" width="10.85546875" style="1" customWidth="1"/>
    <col min="4" max="4" width="13.5703125" style="1" customWidth="1"/>
    <col min="5" max="5" width="13.85546875" style="1" customWidth="1"/>
    <col min="6" max="6" width="13.42578125" style="1" customWidth="1"/>
    <col min="7" max="7" width="13.140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1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</row>
    <row r="3" spans="1:11" ht="15" customHeight="1" x14ac:dyDescent="0.25">
      <c r="A3" s="100" t="s">
        <v>173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2" customHeight="1" x14ac:dyDescent="0.25">
      <c r="A4" s="2"/>
      <c r="B4" s="2"/>
      <c r="C4" s="16"/>
      <c r="D4" s="2"/>
      <c r="E4" s="2"/>
      <c r="F4" s="2"/>
      <c r="G4" s="2"/>
      <c r="H4" s="2"/>
      <c r="I4" s="2"/>
    </row>
    <row r="5" spans="1:11" ht="12" customHeight="1" x14ac:dyDescent="0.25">
      <c r="A5" s="102" t="s">
        <v>1</v>
      </c>
      <c r="B5" s="101"/>
      <c r="C5" s="101"/>
      <c r="D5" s="101"/>
      <c r="E5" s="101"/>
      <c r="F5" s="101"/>
      <c r="G5" s="101"/>
      <c r="H5" s="101"/>
      <c r="I5" s="101"/>
    </row>
    <row r="7" spans="1:11" s="3" customFormat="1" ht="16.5" customHeight="1" x14ac:dyDescent="0.25">
      <c r="A7" s="3" t="s">
        <v>2</v>
      </c>
      <c r="E7" s="4" t="s">
        <v>67</v>
      </c>
    </row>
    <row r="8" spans="1:11" s="3" customFormat="1" x14ac:dyDescent="0.25">
      <c r="A8" s="3" t="s">
        <v>3</v>
      </c>
      <c r="E8" s="4" t="s">
        <v>69</v>
      </c>
    </row>
    <row r="9" spans="1:11" s="3" customFormat="1" x14ac:dyDescent="0.25"/>
    <row r="10" spans="1:11" s="3" customFormat="1" x14ac:dyDescent="0.25">
      <c r="A10" s="90" t="s">
        <v>8</v>
      </c>
      <c r="B10" s="90"/>
      <c r="C10" s="90"/>
      <c r="D10" s="90"/>
      <c r="E10" s="90"/>
      <c r="F10" s="90"/>
      <c r="G10" s="90"/>
      <c r="H10" s="90"/>
      <c r="I10" s="90"/>
    </row>
    <row r="11" spans="1:11" s="3" customFormat="1" x14ac:dyDescent="0.25">
      <c r="A11" s="90" t="s">
        <v>9</v>
      </c>
      <c r="B11" s="90"/>
      <c r="C11" s="90"/>
      <c r="D11" s="90"/>
      <c r="E11" s="90"/>
      <c r="F11" s="90"/>
      <c r="G11" s="90"/>
      <c r="H11" s="90"/>
      <c r="I11" s="90"/>
    </row>
    <row r="12" spans="1:11" s="3" customFormat="1" ht="15.75" thickBot="1" x14ac:dyDescent="0.3">
      <c r="A12" s="90" t="s">
        <v>10</v>
      </c>
      <c r="B12" s="90"/>
      <c r="C12" s="90"/>
      <c r="D12" s="90"/>
      <c r="E12" s="90"/>
      <c r="F12" s="90"/>
      <c r="G12" s="90"/>
      <c r="H12" s="90"/>
      <c r="I12" s="90"/>
    </row>
    <row r="13" spans="1:11" s="17" customFormat="1" ht="16.5" customHeight="1" thickBot="1" x14ac:dyDescent="0.3">
      <c r="A13" s="98" t="s">
        <v>174</v>
      </c>
      <c r="B13" s="99"/>
      <c r="C13" s="99"/>
      <c r="D13" s="46">
        <v>2927.3</v>
      </c>
      <c r="E13" s="47"/>
      <c r="F13" s="47"/>
      <c r="G13" s="47"/>
      <c r="H13" s="48"/>
      <c r="I13" s="48"/>
    </row>
    <row r="14" spans="1:11" s="17" customFormat="1" ht="6" customHeight="1" thickBot="1" x14ac:dyDescent="0.3">
      <c r="A14" s="49"/>
      <c r="B14" s="49"/>
      <c r="C14" s="49"/>
      <c r="D14" s="50"/>
      <c r="E14" s="47"/>
      <c r="F14" s="47"/>
      <c r="G14" s="47"/>
      <c r="H14" s="48"/>
      <c r="I14" s="48"/>
    </row>
    <row r="15" spans="1:11" s="17" customFormat="1" ht="15.75" thickBot="1" x14ac:dyDescent="0.3">
      <c r="A15" s="75" t="s">
        <v>175</v>
      </c>
      <c r="B15" s="76"/>
      <c r="C15" s="76"/>
      <c r="D15" s="53"/>
      <c r="E15" s="54"/>
      <c r="F15" s="54"/>
      <c r="G15" s="46">
        <v>35590.65</v>
      </c>
      <c r="H15" s="48"/>
      <c r="I15" s="48"/>
    </row>
    <row r="16" spans="1:11" s="3" customFormat="1" ht="9" customHeight="1" x14ac:dyDescent="0.25"/>
    <row r="17" spans="1:9" s="20" customFormat="1" ht="52.5" customHeight="1" x14ac:dyDescent="0.25">
      <c r="A17" s="64" t="s">
        <v>11</v>
      </c>
      <c r="B17" s="64" t="s">
        <v>12</v>
      </c>
      <c r="C17" s="64" t="s">
        <v>127</v>
      </c>
      <c r="D17" s="64" t="s">
        <v>176</v>
      </c>
      <c r="E17" s="64" t="s">
        <v>177</v>
      </c>
      <c r="F17" s="19" t="s">
        <v>178</v>
      </c>
      <c r="G17" s="64" t="s">
        <v>179</v>
      </c>
    </row>
    <row r="18" spans="1:9" s="3" customFormat="1" ht="31.5" customHeight="1" x14ac:dyDescent="0.25">
      <c r="A18" s="8" t="s">
        <v>14</v>
      </c>
      <c r="B18" s="9" t="s">
        <v>15</v>
      </c>
      <c r="C18" s="31">
        <v>6.72</v>
      </c>
      <c r="D18" s="10">
        <v>81067.320000000007</v>
      </c>
      <c r="E18" s="10">
        <v>81159.02</v>
      </c>
      <c r="F18" s="10">
        <f>D18</f>
        <v>81067.320000000007</v>
      </c>
      <c r="G18" s="11">
        <f t="shared" ref="G18:G27" si="0">E18-D18</f>
        <v>91.69999999999709</v>
      </c>
      <c r="H18" s="34">
        <v>6.72</v>
      </c>
      <c r="I18" s="17"/>
    </row>
    <row r="19" spans="1:9" s="3" customFormat="1" ht="30" customHeight="1" x14ac:dyDescent="0.25">
      <c r="A19" s="8" t="s">
        <v>16</v>
      </c>
      <c r="B19" s="9" t="s">
        <v>17</v>
      </c>
      <c r="C19" s="31">
        <v>2.41</v>
      </c>
      <c r="D19" s="10">
        <f>D18*I19</f>
        <v>29073.250178571438</v>
      </c>
      <c r="E19" s="10">
        <f>E18*I19</f>
        <v>29106.136636904768</v>
      </c>
      <c r="F19" s="10">
        <f t="shared" ref="F19:F22" si="1">D19</f>
        <v>29073.250178571438</v>
      </c>
      <c r="G19" s="11">
        <f t="shared" si="0"/>
        <v>32.886458333330665</v>
      </c>
      <c r="H19" s="34">
        <v>2.41</v>
      </c>
      <c r="I19" s="17">
        <f>H19/H18</f>
        <v>0.35863095238095244</v>
      </c>
    </row>
    <row r="20" spans="1:9" s="3" customFormat="1" ht="31.5" customHeight="1" x14ac:dyDescent="0.25">
      <c r="A20" s="8" t="s">
        <v>18</v>
      </c>
      <c r="B20" s="9" t="s">
        <v>19</v>
      </c>
      <c r="C20" s="31">
        <v>1.2</v>
      </c>
      <c r="D20" s="10">
        <f>D18*I20</f>
        <v>14476.307142857144</v>
      </c>
      <c r="E20" s="10">
        <f>E18*I20</f>
        <v>14492.682142857144</v>
      </c>
      <c r="F20" s="10">
        <f t="shared" si="1"/>
        <v>14476.307142857144</v>
      </c>
      <c r="G20" s="11">
        <f t="shared" si="0"/>
        <v>16.375</v>
      </c>
      <c r="H20" s="34">
        <v>1.2</v>
      </c>
      <c r="I20" s="17">
        <f>H20/H18</f>
        <v>0.17857142857142858</v>
      </c>
    </row>
    <row r="21" spans="1:9" s="3" customFormat="1" ht="16.5" customHeight="1" x14ac:dyDescent="0.25">
      <c r="A21" s="8" t="s">
        <v>20</v>
      </c>
      <c r="B21" s="9" t="s">
        <v>21</v>
      </c>
      <c r="C21" s="31">
        <v>1.48</v>
      </c>
      <c r="D21" s="10">
        <f>D18*I21</f>
        <v>17854.112142857142</v>
      </c>
      <c r="E21" s="10">
        <f>E18*I21</f>
        <v>17874.307976190477</v>
      </c>
      <c r="F21" s="10">
        <f t="shared" si="1"/>
        <v>17854.112142857142</v>
      </c>
      <c r="G21" s="11">
        <f t="shared" si="0"/>
        <v>20.195833333335031</v>
      </c>
      <c r="H21" s="34">
        <v>1.48</v>
      </c>
      <c r="I21" s="17">
        <f>H21/H18</f>
        <v>0.22023809523809523</v>
      </c>
    </row>
    <row r="22" spans="1:9" s="3" customFormat="1" ht="28.5" customHeight="1" x14ac:dyDescent="0.25">
      <c r="A22" s="8" t="s">
        <v>22</v>
      </c>
      <c r="B22" s="9" t="s">
        <v>23</v>
      </c>
      <c r="C22" s="31">
        <v>1.63</v>
      </c>
      <c r="D22" s="10">
        <f>D18*I22</f>
        <v>19663.650535714289</v>
      </c>
      <c r="E22" s="10">
        <f>E18*I22</f>
        <v>19685.89324404762</v>
      </c>
      <c r="F22" s="10">
        <f t="shared" si="1"/>
        <v>19663.650535714289</v>
      </c>
      <c r="G22" s="11">
        <f t="shared" si="0"/>
        <v>22.242708333331393</v>
      </c>
      <c r="H22" s="34">
        <v>1.63</v>
      </c>
      <c r="I22" s="17">
        <f>H22/H18</f>
        <v>0.24255952380952381</v>
      </c>
    </row>
    <row r="23" spans="1:9" ht="15" customHeight="1" x14ac:dyDescent="0.25">
      <c r="A23" s="9" t="s">
        <v>25</v>
      </c>
      <c r="B23" s="9" t="s">
        <v>26</v>
      </c>
      <c r="C23" s="31">
        <v>3.15</v>
      </c>
      <c r="D23" s="11">
        <v>0</v>
      </c>
      <c r="E23" s="11">
        <v>0</v>
      </c>
      <c r="F23" s="11">
        <v>0</v>
      </c>
      <c r="G23" s="11">
        <f t="shared" si="0"/>
        <v>0</v>
      </c>
    </row>
    <row r="24" spans="1:9" ht="13.5" customHeight="1" x14ac:dyDescent="0.25">
      <c r="A24" s="9" t="s">
        <v>27</v>
      </c>
      <c r="B24" s="9" t="s">
        <v>28</v>
      </c>
      <c r="C24" s="18">
        <v>2.6</v>
      </c>
      <c r="D24" s="11">
        <v>31365.360000000001</v>
      </c>
      <c r="E24" s="11">
        <v>31393.4</v>
      </c>
      <c r="F24" s="11">
        <f>D24</f>
        <v>31365.360000000001</v>
      </c>
      <c r="G24" s="11">
        <f t="shared" si="0"/>
        <v>28.040000000000873</v>
      </c>
    </row>
    <row r="25" spans="1:9" ht="15.75" customHeight="1" x14ac:dyDescent="0.25">
      <c r="A25" s="9" t="s">
        <v>29</v>
      </c>
      <c r="B25" s="9" t="s">
        <v>30</v>
      </c>
      <c r="C25" s="31">
        <v>0.81</v>
      </c>
      <c r="D25" s="9">
        <v>0</v>
      </c>
      <c r="E25" s="9">
        <v>0</v>
      </c>
      <c r="F25" s="9">
        <v>0</v>
      </c>
      <c r="G25" s="9">
        <f t="shared" si="0"/>
        <v>0</v>
      </c>
    </row>
    <row r="26" spans="1:9" x14ac:dyDescent="0.25">
      <c r="A26" s="9" t="s">
        <v>31</v>
      </c>
      <c r="B26" s="30" t="s">
        <v>162</v>
      </c>
      <c r="C26" s="31">
        <v>1.61</v>
      </c>
      <c r="D26" s="9">
        <v>19422.72</v>
      </c>
      <c r="E26" s="9">
        <v>19461.25</v>
      </c>
      <c r="F26" s="43">
        <f>F41</f>
        <v>13218.720000000001</v>
      </c>
      <c r="G26" s="9">
        <f t="shared" si="0"/>
        <v>38.529999999998836</v>
      </c>
    </row>
    <row r="27" spans="1:9" ht="29.25" customHeight="1" x14ac:dyDescent="0.25">
      <c r="A27" s="9" t="s">
        <v>33</v>
      </c>
      <c r="B27" s="9" t="s">
        <v>34</v>
      </c>
      <c r="C27" s="31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9" ht="30.75" customHeight="1" x14ac:dyDescent="0.25">
      <c r="A28" s="9" t="s">
        <v>35</v>
      </c>
      <c r="B28" s="9" t="s">
        <v>36</v>
      </c>
      <c r="C28" s="31">
        <f>SUM(C29:C32)</f>
        <v>1883.36</v>
      </c>
      <c r="D28" s="9">
        <f>SUM(D29:D32)</f>
        <v>481233</v>
      </c>
      <c r="E28" s="9">
        <f>SUM(E29:E32)</f>
        <v>474616.88</v>
      </c>
      <c r="F28" s="9">
        <f t="shared" ref="F28:G28" si="2">SUM(F29:F32)</f>
        <v>481221.79000000004</v>
      </c>
      <c r="G28" s="9">
        <f t="shared" si="2"/>
        <v>-6616.1200000000372</v>
      </c>
    </row>
    <row r="29" spans="1:9" x14ac:dyDescent="0.25">
      <c r="A29" s="9" t="s">
        <v>37</v>
      </c>
      <c r="B29" s="9" t="s">
        <v>130</v>
      </c>
      <c r="C29" s="18">
        <v>3.51</v>
      </c>
      <c r="D29" s="9">
        <v>11107.8</v>
      </c>
      <c r="E29" s="9">
        <v>11069.51</v>
      </c>
      <c r="F29" s="9">
        <v>11096.59</v>
      </c>
      <c r="G29" s="9">
        <f>E29-D29</f>
        <v>-38.289999999999054</v>
      </c>
    </row>
    <row r="30" spans="1:9" ht="14.25" customHeight="1" x14ac:dyDescent="0.25">
      <c r="A30" s="9" t="s">
        <v>39</v>
      </c>
      <c r="B30" s="9" t="s">
        <v>38</v>
      </c>
      <c r="C30" s="18">
        <v>20.68</v>
      </c>
      <c r="D30" s="9">
        <v>63771.65</v>
      </c>
      <c r="E30" s="9">
        <v>62254.47</v>
      </c>
      <c r="F30" s="9">
        <f>D30</f>
        <v>63771.65</v>
      </c>
      <c r="G30" s="9">
        <f>E30-D30</f>
        <v>-1517.1800000000003</v>
      </c>
    </row>
    <row r="31" spans="1:9" ht="14.25" customHeight="1" x14ac:dyDescent="0.25">
      <c r="A31" s="9" t="s">
        <v>42</v>
      </c>
      <c r="B31" s="9" t="s">
        <v>40</v>
      </c>
      <c r="C31" s="18">
        <v>129.41999999999999</v>
      </c>
      <c r="D31" s="9">
        <v>104911.59</v>
      </c>
      <c r="E31" s="9">
        <v>98185.36</v>
      </c>
      <c r="F31" s="9">
        <f>D31</f>
        <v>104911.59</v>
      </c>
      <c r="G31" s="9">
        <f>E31-D31</f>
        <v>-6726.2299999999959</v>
      </c>
    </row>
    <row r="32" spans="1:9" ht="15" customHeight="1" x14ac:dyDescent="0.25">
      <c r="A32" s="9" t="s">
        <v>41</v>
      </c>
      <c r="B32" s="9" t="s">
        <v>43</v>
      </c>
      <c r="C32" s="18">
        <v>1729.75</v>
      </c>
      <c r="D32" s="9">
        <v>301441.96000000002</v>
      </c>
      <c r="E32" s="9">
        <v>303107.53999999998</v>
      </c>
      <c r="F32" s="9">
        <f>D32</f>
        <v>301441.96000000002</v>
      </c>
      <c r="G32" s="9">
        <f>E32-D32</f>
        <v>1665.5799999999581</v>
      </c>
    </row>
    <row r="33" spans="1:10" s="22" customFormat="1" ht="9.75" customHeight="1" thickBot="1" x14ac:dyDescent="0.3">
      <c r="A33" s="23"/>
      <c r="B33" s="23"/>
      <c r="C33" s="23"/>
      <c r="D33" s="24"/>
      <c r="E33" s="24"/>
      <c r="F33" s="24"/>
      <c r="G33" s="24"/>
      <c r="H33" s="24"/>
      <c r="I33" s="24"/>
      <c r="J33" s="24"/>
    </row>
    <row r="34" spans="1:10" s="17" customFormat="1" ht="15.75" thickBot="1" x14ac:dyDescent="0.3">
      <c r="A34" s="98" t="s">
        <v>180</v>
      </c>
      <c r="B34" s="99"/>
      <c r="C34" s="99"/>
      <c r="D34" s="46">
        <v>0</v>
      </c>
      <c r="E34" s="47"/>
      <c r="F34" s="47"/>
      <c r="G34" s="47"/>
      <c r="H34" s="48"/>
      <c r="I34" s="48"/>
    </row>
    <row r="35" spans="1:10" s="17" customFormat="1" ht="6" customHeight="1" thickBot="1" x14ac:dyDescent="0.3">
      <c r="A35" s="49"/>
      <c r="B35" s="49"/>
      <c r="C35" s="49"/>
      <c r="D35" s="50"/>
      <c r="E35" s="47"/>
      <c r="F35" s="47"/>
      <c r="G35" s="47"/>
      <c r="H35" s="48"/>
      <c r="I35" s="48"/>
    </row>
    <row r="36" spans="1:10" s="17" customFormat="1" ht="15.75" thickBot="1" x14ac:dyDescent="0.3">
      <c r="A36" s="75" t="s">
        <v>181</v>
      </c>
      <c r="B36" s="76"/>
      <c r="C36" s="76"/>
      <c r="D36" s="53"/>
      <c r="E36" s="54"/>
      <c r="F36" s="54"/>
      <c r="G36" s="46">
        <f>G15+E27-F27</f>
        <v>35590.65</v>
      </c>
      <c r="H36" s="48"/>
      <c r="I36" s="48"/>
    </row>
    <row r="37" spans="1:10" ht="7.5" customHeight="1" x14ac:dyDescent="0.25">
      <c r="B37" s="14"/>
      <c r="C37" s="14"/>
      <c r="D37" s="14"/>
      <c r="E37" s="14"/>
    </row>
    <row r="38" spans="1:10" ht="24" customHeight="1" x14ac:dyDescent="0.25">
      <c r="A38" s="91" t="s">
        <v>44</v>
      </c>
      <c r="B38" s="91"/>
      <c r="C38" s="91"/>
      <c r="D38" s="91"/>
      <c r="E38" s="91"/>
      <c r="F38" s="91"/>
      <c r="G38" s="91"/>
      <c r="H38" s="91"/>
      <c r="I38" s="91"/>
    </row>
    <row r="40" spans="1:10" s="7" customFormat="1" ht="28.5" customHeight="1" x14ac:dyDescent="0.25">
      <c r="A40" s="5" t="s">
        <v>11</v>
      </c>
      <c r="B40" s="107" t="s">
        <v>45</v>
      </c>
      <c r="C40" s="108"/>
      <c r="D40" s="108"/>
      <c r="E40" s="109"/>
      <c r="F40" s="107" t="s">
        <v>46</v>
      </c>
      <c r="G40" s="114"/>
    </row>
    <row r="41" spans="1:10" s="13" customFormat="1" ht="13.5" customHeight="1" x14ac:dyDescent="0.25">
      <c r="A41" s="12" t="s">
        <v>47</v>
      </c>
      <c r="B41" s="95" t="s">
        <v>157</v>
      </c>
      <c r="C41" s="96"/>
      <c r="D41" s="96"/>
      <c r="E41" s="97"/>
      <c r="F41" s="113">
        <f>SUM(F42:G45)</f>
        <v>13218.720000000001</v>
      </c>
      <c r="G41" s="114"/>
    </row>
    <row r="42" spans="1:10" ht="13.5" customHeight="1" x14ac:dyDescent="0.25">
      <c r="A42" s="9" t="s">
        <v>16</v>
      </c>
      <c r="B42" s="103" t="s">
        <v>210</v>
      </c>
      <c r="C42" s="103"/>
      <c r="D42" s="103"/>
      <c r="E42" s="103"/>
      <c r="F42" s="104">
        <v>1057.1500000000001</v>
      </c>
      <c r="G42" s="104"/>
    </row>
    <row r="43" spans="1:10" s="57" customFormat="1" ht="13.5" customHeight="1" x14ac:dyDescent="0.25">
      <c r="A43" s="56" t="s">
        <v>18</v>
      </c>
      <c r="B43" s="111" t="s">
        <v>213</v>
      </c>
      <c r="C43" s="111"/>
      <c r="D43" s="111"/>
      <c r="E43" s="111"/>
      <c r="F43" s="116">
        <v>3175.2</v>
      </c>
      <c r="G43" s="116"/>
    </row>
    <row r="44" spans="1:10" s="57" customFormat="1" ht="13.5" customHeight="1" x14ac:dyDescent="0.25">
      <c r="A44" s="56" t="s">
        <v>20</v>
      </c>
      <c r="B44" s="111" t="s">
        <v>248</v>
      </c>
      <c r="C44" s="111"/>
      <c r="D44" s="111"/>
      <c r="E44" s="111"/>
      <c r="F44" s="116">
        <v>1888.57</v>
      </c>
      <c r="G44" s="116"/>
    </row>
    <row r="45" spans="1:10" s="57" customFormat="1" ht="13.5" customHeight="1" x14ac:dyDescent="0.25">
      <c r="A45" s="56" t="s">
        <v>22</v>
      </c>
      <c r="B45" s="111" t="s">
        <v>281</v>
      </c>
      <c r="C45" s="111"/>
      <c r="D45" s="111"/>
      <c r="E45" s="111"/>
      <c r="F45" s="116">
        <v>7097.8</v>
      </c>
      <c r="G45" s="116"/>
    </row>
    <row r="46" spans="1:10" s="3" customFormat="1" x14ac:dyDescent="0.25"/>
    <row r="47" spans="1:10" s="3" customFormat="1" x14ac:dyDescent="0.25">
      <c r="A47" s="3" t="s">
        <v>55</v>
      </c>
      <c r="F47" s="3" t="s">
        <v>49</v>
      </c>
      <c r="I47" s="3" t="s">
        <v>126</v>
      </c>
    </row>
    <row r="48" spans="1:10" s="3" customFormat="1" ht="13.5" customHeight="1" x14ac:dyDescent="0.25">
      <c r="F48" s="4" t="s">
        <v>183</v>
      </c>
    </row>
    <row r="49" spans="1:7" s="3" customFormat="1" x14ac:dyDescent="0.25">
      <c r="A49" s="3" t="s">
        <v>50</v>
      </c>
    </row>
    <row r="50" spans="1:7" s="3" customFormat="1" x14ac:dyDescent="0.25">
      <c r="C50" s="15" t="s">
        <v>51</v>
      </c>
      <c r="E50" s="15"/>
      <c r="F50" s="15"/>
      <c r="G50" s="15"/>
    </row>
    <row r="51" spans="1:7" s="3" customFormat="1" x14ac:dyDescent="0.25"/>
    <row r="52" spans="1:7" s="3" customFormat="1" x14ac:dyDescent="0.25"/>
  </sheetData>
  <mergeCells count="22">
    <mergeCell ref="A13:C13"/>
    <mergeCell ref="A12:I12"/>
    <mergeCell ref="A11:I11"/>
    <mergeCell ref="A1:I1"/>
    <mergeCell ref="A2:I2"/>
    <mergeCell ref="A5:I5"/>
    <mergeCell ref="A10:I10"/>
    <mergeCell ref="A3:K3"/>
    <mergeCell ref="B44:E44"/>
    <mergeCell ref="F44:G44"/>
    <mergeCell ref="B45:E45"/>
    <mergeCell ref="F45:G45"/>
    <mergeCell ref="A34:C34"/>
    <mergeCell ref="B43:E43"/>
    <mergeCell ref="F43:G43"/>
    <mergeCell ref="B42:E42"/>
    <mergeCell ref="F42:G42"/>
    <mergeCell ref="A38:I38"/>
    <mergeCell ref="B40:E40"/>
    <mergeCell ref="F40:G40"/>
    <mergeCell ref="B41:E41"/>
    <mergeCell ref="F41:G4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Телевизионная 2а</vt:lpstr>
      <vt:lpstr>Пионерская 16</vt:lpstr>
      <vt:lpstr>Пионерская 1318</vt:lpstr>
      <vt:lpstr>Багговута 12</vt:lpstr>
      <vt:lpstr>Пионерская 15</vt:lpstr>
      <vt:lpstr>Социалистическая 3</vt:lpstr>
      <vt:lpstr>Социалистическая 4</vt:lpstr>
      <vt:lpstr>Социалистическая 6</vt:lpstr>
      <vt:lpstr>Социалистическая 6 к.1</vt:lpstr>
      <vt:lpstr>Социалистическая 9</vt:lpstr>
      <vt:lpstr>Социалистическая 12</vt:lpstr>
      <vt:lpstr>Телевизионная 2</vt:lpstr>
      <vt:lpstr>Телевизионная 4</vt:lpstr>
      <vt:lpstr>Чичерина 7а</vt:lpstr>
      <vt:lpstr>Чичерина 8</vt:lpstr>
      <vt:lpstr>Чичерина 10</vt:lpstr>
      <vt:lpstr>Чичерина 16 к. 1</vt:lpstr>
      <vt:lpstr>пер.Чичерина 24</vt:lpstr>
      <vt:lpstr>пер. Чичерина 28</vt:lpstr>
      <vt:lpstr>Калинина 12</vt:lpstr>
      <vt:lpstr>Калинина 18</vt:lpstr>
      <vt:lpstr>Калинина 23</vt:lpstr>
      <vt:lpstr>Пионерская 9</vt:lpstr>
      <vt:lpstr>Высокая 4</vt:lpstr>
      <vt:lpstr>Пухова 15</vt:lpstr>
      <vt:lpstr>Пухова 21</vt:lpstr>
      <vt:lpstr>Пухова 14</vt:lpstr>
      <vt:lpstr>Пухова 17</vt:lpstr>
      <vt:lpstr>Калинина 4</vt:lpstr>
      <vt:lpstr>Пионерская 18</vt:lpstr>
      <vt:lpstr>Чичерина 12 к.1</vt:lpstr>
      <vt:lpstr>Телевизионная 6 к.1</vt:lpstr>
      <vt:lpstr>Пионерская 26 а</vt:lpstr>
      <vt:lpstr>Пионерская 2</vt:lpstr>
      <vt:lpstr>Телевизионная 2 к.1</vt:lpstr>
      <vt:lpstr>Чичерина 16</vt:lpstr>
      <vt:lpstr>Чичерина 22</vt:lpstr>
      <vt:lpstr>Лист1</vt:lpstr>
      <vt:lpstr>Лист2</vt:lpstr>
      <vt:lpstr>Чичерина 17</vt:lpstr>
      <vt:lpstr>Ленина 68,8</vt:lpstr>
      <vt:lpstr>Ленина 67</vt:lpstr>
      <vt:lpstr>Огарева 20</vt:lpstr>
      <vt:lpstr>Пролетарская 40</vt:lpstr>
      <vt:lpstr>Чижевского 4</vt:lpstr>
      <vt:lpstr>Билибина 10</vt:lpstr>
      <vt:lpstr>Ленина 61.5</vt:lpstr>
      <vt:lpstr>Билибина 26</vt:lpstr>
      <vt:lpstr>Билибина 28</vt:lpstr>
      <vt:lpstr>Общее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2014-03-31T09:20:21Z</dcterms:modified>
</cp:coreProperties>
</file>