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7" activeTab="27"/>
  </bookViews>
  <sheets>
    <sheet name="Телевизионная 2а" sheetId="1" r:id="rId1"/>
    <sheet name="Пионерская 16" sheetId="2" r:id="rId2"/>
    <sheet name="Пионерская 1318" sheetId="3" r:id="rId3"/>
    <sheet name="Багговута 12" sheetId="4" r:id="rId4"/>
    <sheet name="Пионерская 15" sheetId="5" r:id="rId5"/>
    <sheet name="Социалистическая 3" sheetId="6" r:id="rId6"/>
    <sheet name="Социалистическая 4" sheetId="7" r:id="rId7"/>
    <sheet name="Социалистическая 6" sheetId="8" r:id="rId8"/>
    <sheet name="Социалистическая 6 к.1" sheetId="9" r:id="rId9"/>
    <sheet name="Социалистическая 9" sheetId="10" r:id="rId10"/>
    <sheet name="Социалистическая 12" sheetId="11" r:id="rId11"/>
    <sheet name="Телевизионная 2" sheetId="12" r:id="rId12"/>
    <sheet name="Телевизионная 4" sheetId="13" r:id="rId13"/>
    <sheet name="Чичерина 7а" sheetId="14" r:id="rId14"/>
    <sheet name="Чичерина 8" sheetId="15" r:id="rId15"/>
    <sheet name="Чичерина 10" sheetId="16" r:id="rId16"/>
    <sheet name="Чичерина 16 к. 1" sheetId="17" r:id="rId17"/>
    <sheet name="пер.Чичерина 24" sheetId="18" r:id="rId18"/>
    <sheet name="пер. Чичерина 28" sheetId="19" r:id="rId19"/>
    <sheet name="Калинина 12" sheetId="20" r:id="rId20"/>
    <sheet name="Калинина 18" sheetId="21" r:id="rId21"/>
    <sheet name="Калинина 23" sheetId="22" r:id="rId22"/>
    <sheet name="Пионерская 9" sheetId="23" r:id="rId23"/>
    <sheet name="Высокая 4" sheetId="24" r:id="rId24"/>
    <sheet name="Пухова 15" sheetId="25" r:id="rId25"/>
    <sheet name="Пухова 21" sheetId="26" r:id="rId26"/>
    <sheet name="Пухова 14" sheetId="27" r:id="rId27"/>
    <sheet name="Пухова 17" sheetId="28" r:id="rId28"/>
    <sheet name="Калинина 4" sheetId="29" r:id="rId29"/>
    <sheet name="Пионерская 18" sheetId="30" r:id="rId30"/>
    <sheet name="Чичерина 12 к.1" sheetId="31" r:id="rId31"/>
    <sheet name="Телевизионная 6 к.1" sheetId="32" r:id="rId32"/>
    <sheet name="Пионерская 26 а" sheetId="33" r:id="rId33"/>
    <sheet name="Пионерская 2" sheetId="34" r:id="rId34"/>
    <sheet name="Телевизионная 2 к.1" sheetId="35" r:id="rId35"/>
    <sheet name="Чичерина 16" sheetId="36" r:id="rId36"/>
    <sheet name="Чичерина 22" sheetId="37" r:id="rId37"/>
  </sheets>
  <definedNames/>
  <calcPr fullCalcOnLoad="1"/>
</workbook>
</file>

<file path=xl/sharedStrings.xml><?xml version="1.0" encoding="utf-8"?>
<sst xmlns="http://schemas.openxmlformats.org/spreadsheetml/2006/main" count="2503" uniqueCount="183">
  <si>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</si>
  <si>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</si>
  <si>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</si>
  <si>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</si>
  <si>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</si>
  <si>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</si>
  <si>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</si>
  <si>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</si>
  <si>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</si>
  <si>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</si>
  <si>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</si>
  <si>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</si>
  <si>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</si>
  <si>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</si>
  <si>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</si>
  <si>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</si>
  <si>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</si>
  <si>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</si>
  <si>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</si>
  <si>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</si>
  <si>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</si>
  <si>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</si>
  <si>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</si>
  <si>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</si>
  <si>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</si>
  <si>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</si>
  <si>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</si>
  <si>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</si>
  <si>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</si>
  <si>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</si>
  <si>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</si>
  <si>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</si>
  <si>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</si>
  <si>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</si>
  <si>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</si>
  <si>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</si>
  <si>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</si>
  <si>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</si>
  <si>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</si>
  <si>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</si>
  <si>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</si>
  <si>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</si>
  <si>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</si>
  <si>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</si>
  <si>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</si>
  <si>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</si>
  <si>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</si>
  <si>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</si>
  <si>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</si>
  <si>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1.6.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</si>
  <si>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</si>
  <si>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</si>
  <si>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</si>
  <si>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</si>
  <si>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</si>
  <si>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</si>
  <si>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</si>
  <si>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</si>
  <si>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     4710,40 кв.м          </t>
  </si>
  <si>
    <t xml:space="preserve">      ул. Пионерская  д. 13/18    </t>
  </si>
  <si>
    <t xml:space="preserve">           2559,10 кв.м          </t>
  </si>
  <si>
    <t xml:space="preserve">      ул. Багговута д. 12    </t>
  </si>
  <si>
    <t xml:space="preserve">           2811,80 кв.м          </t>
  </si>
  <si>
    <t xml:space="preserve">           3916,40 кв.м          </t>
  </si>
  <si>
    <t xml:space="preserve">      ул. Пионерская д. 15    </t>
  </si>
  <si>
    <t xml:space="preserve">      ул. Социалистическая  д. 3    </t>
  </si>
  <si>
    <t xml:space="preserve">           3557,70 кв.м          </t>
  </si>
  <si>
    <t xml:space="preserve">      ул. Социалистическая  д. 4    </t>
  </si>
  <si>
    <t xml:space="preserve">           3503,50 кв.м          </t>
  </si>
  <si>
    <t xml:space="preserve">      ул. Социалистическая  д. 6    </t>
  </si>
  <si>
    <t xml:space="preserve">      ул. Социалистическая  д. 6 корп. 1    </t>
  </si>
  <si>
    <t xml:space="preserve">         2547,98 кв.м          </t>
  </si>
  <si>
    <t xml:space="preserve">          1005,30 кв.м          </t>
  </si>
  <si>
    <t xml:space="preserve">      ул. Социалистическая д. 9    </t>
  </si>
  <si>
    <t xml:space="preserve">           1622,20 кв.м          </t>
  </si>
  <si>
    <t xml:space="preserve">      ул. Социалистическая  д. 12    </t>
  </si>
  <si>
    <t xml:space="preserve">           2427,30 кв.м          </t>
  </si>
  <si>
    <t xml:space="preserve">      ул. Телевизионная д. 2     </t>
  </si>
  <si>
    <t xml:space="preserve">          1720,20 кв.м          </t>
  </si>
  <si>
    <t xml:space="preserve">      ул. Телевизионная д. 4    </t>
  </si>
  <si>
    <t xml:space="preserve">           1933,60 кв.м          </t>
  </si>
  <si>
    <t xml:space="preserve">      ул. Чичерина  д. 7 а    </t>
  </si>
  <si>
    <t xml:space="preserve">           1282,50 кв.м          </t>
  </si>
  <si>
    <t xml:space="preserve">      ул. Чичерина д. 8    </t>
  </si>
  <si>
    <t xml:space="preserve">          1740,30 кв.м          </t>
  </si>
  <si>
    <t xml:space="preserve">      ул. Чичерина  д. 10    </t>
  </si>
  <si>
    <t xml:space="preserve">           2355,70 кв.м          </t>
  </si>
  <si>
    <t xml:space="preserve">      ул. Чичерина д. 16 корп. 1    </t>
  </si>
  <si>
    <t xml:space="preserve">          3412,30 кв.м          </t>
  </si>
  <si>
    <t xml:space="preserve">      пер. Чичерина  д. 24    </t>
  </si>
  <si>
    <t xml:space="preserve">           4481,70 кв.м          </t>
  </si>
  <si>
    <t xml:space="preserve">      пер. Чичерина д. 28    </t>
  </si>
  <si>
    <t xml:space="preserve">           3122,40 кв.м          </t>
  </si>
  <si>
    <t xml:space="preserve">      ул. Калинина д. 12   </t>
  </si>
  <si>
    <t xml:space="preserve">           2724,30 кв.м          </t>
  </si>
  <si>
    <t xml:space="preserve">      ул. Калинина д. 18   </t>
  </si>
  <si>
    <t xml:space="preserve">          3367,30 кв.м          </t>
  </si>
  <si>
    <t xml:space="preserve">      ул. Калинина д. 23   </t>
  </si>
  <si>
    <t xml:space="preserve">           3398,70 кв.м          </t>
  </si>
  <si>
    <t xml:space="preserve">      ул. Пионерская д. 9    </t>
  </si>
  <si>
    <t xml:space="preserve">           2980,10 кв.м          </t>
  </si>
  <si>
    <t xml:space="preserve">      ул. Высокая  д. 4    </t>
  </si>
  <si>
    <t xml:space="preserve">           1817,70 кв.м          </t>
  </si>
  <si>
    <t xml:space="preserve">      ул. Пухова д. 15    </t>
  </si>
  <si>
    <t xml:space="preserve">           371,80 кв.м          </t>
  </si>
  <si>
    <t xml:space="preserve">          336,70 кв.м          </t>
  </si>
  <si>
    <t xml:space="preserve">      ул. Пухова д. 14    </t>
  </si>
  <si>
    <t xml:space="preserve">      ул. Пухова д. 21         </t>
  </si>
  <si>
    <t xml:space="preserve">          359,60 кв.м          </t>
  </si>
  <si>
    <t xml:space="preserve">      ул. Пухова  д. 17       </t>
  </si>
  <si>
    <t xml:space="preserve">           3218,30 кв.м          </t>
  </si>
  <si>
    <t xml:space="preserve">      ул. Калинина  д. 4    </t>
  </si>
  <si>
    <t xml:space="preserve">           2855,50 кв.м          </t>
  </si>
  <si>
    <t xml:space="preserve">      ул. Пионерская  д. 18    </t>
  </si>
  <si>
    <t xml:space="preserve">           2821,10 кв.м          </t>
  </si>
  <si>
    <t xml:space="preserve">      ул. Чичерина д. 12 корп. 1    </t>
  </si>
  <si>
    <t xml:space="preserve">          1393,60 кв.м          </t>
  </si>
  <si>
    <t xml:space="preserve">      ул. Телевизионная д. 6 корп. 1   </t>
  </si>
  <si>
    <t xml:space="preserve">           900,40 кв.м          </t>
  </si>
  <si>
    <t xml:space="preserve">      ул. Пионерская  д. 26 а    </t>
  </si>
  <si>
    <t xml:space="preserve">           419,43 кв.м          </t>
  </si>
  <si>
    <t xml:space="preserve">      ул. Пионерская д. 2    </t>
  </si>
  <si>
    <t xml:space="preserve">           5516,00 кв.м          </t>
  </si>
  <si>
    <t xml:space="preserve">      ул. Телевизионная д. 2 корп. 1    </t>
  </si>
  <si>
    <t xml:space="preserve">           4684,60 кв.м          </t>
  </si>
  <si>
    <t xml:space="preserve">      ул. Чичерина д. 16    </t>
  </si>
  <si>
    <t xml:space="preserve">           1599,50 кв.м          </t>
  </si>
  <si>
    <t xml:space="preserve">      ул. Чичерина  д. 22     </t>
  </si>
  <si>
    <t xml:space="preserve">           1961,70 кв.м          </t>
  </si>
  <si>
    <t>Смена трубопровода канализации</t>
  </si>
  <si>
    <t>Замена запорной арматуры в подвале</t>
  </si>
  <si>
    <t>Остекление</t>
  </si>
  <si>
    <t>Замена стояка ХВС</t>
  </si>
  <si>
    <t>Смена шарового крана</t>
  </si>
  <si>
    <t>Ремонт совмещенной кровли</t>
  </si>
  <si>
    <t>Ремонт стояка канализации</t>
  </si>
  <si>
    <t>Изготовление поручня на входе в подвал</t>
  </si>
  <si>
    <t>Замена стояка ГВС</t>
  </si>
  <si>
    <t>Замена стояка ЦО ( кв. № 71,75)</t>
  </si>
  <si>
    <t>Смена стояка ХВС (кв. № 61,65)</t>
  </si>
  <si>
    <t>Смена трубопровода (кв. № 21)</t>
  </si>
  <si>
    <t>Смена задвижки ЦО</t>
  </si>
  <si>
    <t>Ремонт оконных рам</t>
  </si>
  <si>
    <t>Замена стояка ХВС(кв. № 4)</t>
  </si>
  <si>
    <t>Смена запорной арматуры ЦО</t>
  </si>
  <si>
    <t>Ремонт шиферной кровли</t>
  </si>
  <si>
    <t>Ремонт цоколя</t>
  </si>
  <si>
    <t>Смена стояка ХВС (кв. № 33)</t>
  </si>
  <si>
    <t>Ремонт межпанельных швов (кв. № 51)</t>
  </si>
  <si>
    <t>Смена стояка ХВС (кв. № 22,25)</t>
  </si>
  <si>
    <t>Смена стояка ХВС (кв. № 26,23)</t>
  </si>
  <si>
    <t>Замена стояка ХВС (кв. № 37,4)</t>
  </si>
  <si>
    <t>Окраска труб внешнего газопровода</t>
  </si>
  <si>
    <t>Восстановление внутреннего освещения (под. №3)</t>
  </si>
  <si>
    <t>Смена труб и смена стекол</t>
  </si>
  <si>
    <t>Замена стояка ХВС (кв. №54)</t>
  </si>
  <si>
    <t>Смена труб и запорной арматуры</t>
  </si>
  <si>
    <t>ремонт совмещенной кровли</t>
  </si>
  <si>
    <t>Ремонт совмещенной кровли (под. № 6)</t>
  </si>
  <si>
    <t>Замена шарового крана</t>
  </si>
  <si>
    <t>Смена стояка ХВС, замена запорной арматурыв подвале на ЦО</t>
  </si>
  <si>
    <t>Замена стояка ХВС (кв. № 35)</t>
  </si>
  <si>
    <t>Смена эл.счетчика в машинном помещении</t>
  </si>
  <si>
    <t xml:space="preserve">Ремонт фасада </t>
  </si>
  <si>
    <t>перед собственниками помещений о выполнении договора управления многоквартирным домом за 2011 год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</si>
  <si>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</si>
  <si>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</si>
  <si>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</si>
  <si>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</si>
  <si>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Задолженность населения за 2011 г.</t>
  </si>
  <si>
    <t>А.Е. Артамонов</t>
  </si>
  <si>
    <t>"      "                              2012 год</t>
  </si>
  <si>
    <t>Тариф, руб. на ед. изм.</t>
  </si>
  <si>
    <t>2.1.</t>
  </si>
  <si>
    <t>Капитальный ремонт</t>
  </si>
  <si>
    <t>Замена канатов и КВШ на пассаж. лифте</t>
  </si>
  <si>
    <t>Благоустройство дворовой территории</t>
  </si>
  <si>
    <t>Смена электросчетчика в маш отделении</t>
  </si>
  <si>
    <t>Электроэнерния МОП</t>
  </si>
  <si>
    <t>Замена стояка ХВС (кв. № 4,8)</t>
  </si>
  <si>
    <t xml:space="preserve">2. </t>
  </si>
  <si>
    <t>Благоустройство территории (ремонт асфальтового покрытия)</t>
  </si>
  <si>
    <t xml:space="preserve">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</si>
</sst>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left" wrapText="1"/>
    </xf>
    <xf numFmtId="164" fontId="10" fillId="0" borderId="1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left" wrapText="1"/>
    </xf>
    <xf numFmtId="164" fontId="9" fillId="0" borderId="13" xfId="0" applyNumberFormat="1" applyFont="1" applyBorder="1" applyAlignment="1">
      <alignment horizontal="left" wrapText="1"/>
    </xf>
    <xf numFmtId="164" fontId="9" fillId="0" borderId="14" xfId="0" applyNumberFormat="1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164" fontId="8" fillId="0" borderId="14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F41" sqref="F41:G41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54</v>
      </c>
    </row>
    <row r="8" spans="1:6" s="3" customFormat="1" ht="15">
      <c r="A8" s="3" t="s">
        <v>3</v>
      </c>
      <c r="F8" s="4" t="s">
        <v>55</v>
      </c>
    </row>
    <row r="9" s="3" customFormat="1" ht="15">
      <c r="A9" s="3" t="s">
        <v>4</v>
      </c>
    </row>
    <row r="10" spans="1:6" s="3" customFormat="1" ht="15">
      <c r="A10" s="3" t="s">
        <v>5</v>
      </c>
      <c r="F10" s="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-9004.2</v>
      </c>
      <c r="E18" s="10">
        <v>158499.6</v>
      </c>
      <c r="F18" s="12">
        <v>142407.48</v>
      </c>
      <c r="G18" s="12">
        <f>E18</f>
        <v>158499.6</v>
      </c>
      <c r="H18" s="13">
        <f aca="true" t="shared" si="0" ref="H18:H32">D18+F18-G18</f>
        <v>-25096.320000000007</v>
      </c>
      <c r="I18" s="13">
        <f aca="true" t="shared" si="1" ref="I18:I32">F18-E18</f>
        <v>-16092.119999999995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-3116.8384615384616</v>
      </c>
      <c r="E19" s="12">
        <f>E18*K19</f>
        <v>54865.24615384616</v>
      </c>
      <c r="F19" s="12">
        <f>F18*K19</f>
        <v>49294.89692307693</v>
      </c>
      <c r="G19" s="12">
        <f>E19</f>
        <v>54865.24615384616</v>
      </c>
      <c r="H19" s="13">
        <f t="shared" si="0"/>
        <v>-8687.187692307692</v>
      </c>
      <c r="I19" s="13">
        <f t="shared" si="1"/>
        <v>-5570.349230769229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-1764.559340659341</v>
      </c>
      <c r="E20" s="12">
        <f>E18*K20</f>
        <v>31061.27692307693</v>
      </c>
      <c r="F20" s="12">
        <f>F18*K20</f>
        <v>27907.692967032974</v>
      </c>
      <c r="G20" s="12">
        <f>E20</f>
        <v>31061.27692307693</v>
      </c>
      <c r="H20" s="13">
        <f t="shared" si="0"/>
        <v>-4918.143296703296</v>
      </c>
      <c r="I20" s="13">
        <f t="shared" si="1"/>
        <v>-3153.5839560439563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-2193.3307692307694</v>
      </c>
      <c r="E21" s="12">
        <f>E18*K21</f>
        <v>38608.876923076925</v>
      </c>
      <c r="F21" s="12">
        <f>F18*K21</f>
        <v>34689.00153846155</v>
      </c>
      <c r="G21" s="12">
        <f>E21</f>
        <v>38608.876923076925</v>
      </c>
      <c r="H21" s="13">
        <f t="shared" si="0"/>
        <v>-6113.206153846146</v>
      </c>
      <c r="I21" s="13">
        <f t="shared" si="1"/>
        <v>-3919.8753846153777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-1929.4714285714285</v>
      </c>
      <c r="E22" s="12">
        <f>E18*K22</f>
        <v>33964.2</v>
      </c>
      <c r="F22" s="12">
        <f>F18*K22</f>
        <v>30515.88857142857</v>
      </c>
      <c r="G22" s="12">
        <f>E22</f>
        <v>33964.2</v>
      </c>
      <c r="H22" s="13">
        <f t="shared" si="0"/>
        <v>-5377.7828571428545</v>
      </c>
      <c r="I22" s="13">
        <f t="shared" si="1"/>
        <v>-3448.3114285714255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1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-1753.02</v>
      </c>
      <c r="E24" s="11">
        <v>47899.92</v>
      </c>
      <c r="F24" s="13">
        <v>43213.57</v>
      </c>
      <c r="G24" s="13">
        <f>E24</f>
        <v>47899.92</v>
      </c>
      <c r="H24" s="13">
        <f t="shared" si="0"/>
        <v>-6439.369999999995</v>
      </c>
      <c r="I24" s="13">
        <f t="shared" si="1"/>
        <v>-4686.3499999999985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-92724.61</v>
      </c>
      <c r="E26" s="11">
        <v>79250.16</v>
      </c>
      <c r="F26" s="11">
        <v>71451.01</v>
      </c>
      <c r="G26" s="11">
        <v>6694.34</v>
      </c>
      <c r="H26" s="11">
        <f>D26+F26-G26</f>
        <v>-27967.940000000006</v>
      </c>
      <c r="I26" s="11">
        <f>F26-E26</f>
        <v>-7799.150000000009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39818.17</v>
      </c>
      <c r="E27" s="11">
        <v>0</v>
      </c>
      <c r="F27" s="11">
        <v>23.86</v>
      </c>
      <c r="G27" s="11">
        <v>18638.63</v>
      </c>
      <c r="H27" s="11">
        <f t="shared" si="0"/>
        <v>21203.399999999998</v>
      </c>
      <c r="I27" s="11">
        <f t="shared" si="1"/>
        <v>23.86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1190498.73</v>
      </c>
      <c r="F28" s="11">
        <f t="shared" si="2"/>
        <v>1088828.99</v>
      </c>
      <c r="G28" s="11">
        <f t="shared" si="2"/>
        <v>1190756.9</v>
      </c>
      <c r="H28" s="11">
        <f t="shared" si="2"/>
        <v>-101927.90999999996</v>
      </c>
      <c r="I28" s="11">
        <f t="shared" si="2"/>
        <v>-101669.73999999996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21458.52</v>
      </c>
      <c r="F29" s="11">
        <v>16311.96</v>
      </c>
      <c r="G29" s="11">
        <v>21716.69</v>
      </c>
      <c r="H29" s="11">
        <f t="shared" si="0"/>
        <v>-5404.73</v>
      </c>
      <c r="I29" s="11">
        <f t="shared" si="1"/>
        <v>-5146.560000000001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220984.78</v>
      </c>
      <c r="F30" s="11">
        <v>207451.12</v>
      </c>
      <c r="G30" s="11">
        <f>E30</f>
        <v>220984.78</v>
      </c>
      <c r="H30" s="11">
        <f t="shared" si="0"/>
        <v>-13533.660000000003</v>
      </c>
      <c r="I30" s="11">
        <f t="shared" si="1"/>
        <v>-13533.660000000003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355039.81</v>
      </c>
      <c r="F31" s="11">
        <v>332254.6</v>
      </c>
      <c r="G31" s="11">
        <f>E31</f>
        <v>355039.81</v>
      </c>
      <c r="H31" s="11">
        <f t="shared" si="0"/>
        <v>-22785.21000000002</v>
      </c>
      <c r="I31" s="11">
        <f t="shared" si="1"/>
        <v>-22785.21000000002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593015.62</v>
      </c>
      <c r="F32" s="11">
        <v>532811.31</v>
      </c>
      <c r="G32" s="11">
        <f>E32</f>
        <v>593015.62</v>
      </c>
      <c r="H32" s="11">
        <f t="shared" si="0"/>
        <v>-60204.30999999994</v>
      </c>
      <c r="I32" s="11">
        <f t="shared" si="1"/>
        <v>-60204.30999999994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SUM(F37:G39)</f>
        <v>6694.34</v>
      </c>
      <c r="G36" s="32"/>
    </row>
    <row r="37" spans="1:7" ht="15.75" customHeight="1">
      <c r="A37" s="11" t="s">
        <v>16</v>
      </c>
      <c r="B37" s="39" t="s">
        <v>129</v>
      </c>
      <c r="C37" s="40"/>
      <c r="D37" s="40"/>
      <c r="E37" s="41"/>
      <c r="F37" s="38">
        <v>4475.42</v>
      </c>
      <c r="G37" s="38"/>
    </row>
    <row r="38" spans="1:7" ht="15.75" customHeight="1">
      <c r="A38" s="11" t="s">
        <v>18</v>
      </c>
      <c r="B38" s="39" t="s">
        <v>130</v>
      </c>
      <c r="C38" s="40"/>
      <c r="D38" s="40"/>
      <c r="E38" s="41"/>
      <c r="F38" s="38">
        <v>1516.59</v>
      </c>
      <c r="G38" s="38"/>
    </row>
    <row r="39" spans="1:7" ht="15.75" customHeight="1">
      <c r="A39" s="11" t="s">
        <v>20</v>
      </c>
      <c r="B39" s="39" t="s">
        <v>131</v>
      </c>
      <c r="C39" s="40"/>
      <c r="D39" s="40"/>
      <c r="E39" s="41"/>
      <c r="F39" s="38">
        <v>702.33</v>
      </c>
      <c r="G39" s="38"/>
    </row>
    <row r="40" spans="1:7" s="15" customFormat="1" ht="15">
      <c r="A40" s="14" t="s">
        <v>180</v>
      </c>
      <c r="B40" s="28" t="s">
        <v>174</v>
      </c>
      <c r="C40" s="29"/>
      <c r="D40" s="29"/>
      <c r="E40" s="30"/>
      <c r="F40" s="31">
        <f>SUM(F41:G41)</f>
        <v>18638.63</v>
      </c>
      <c r="G40" s="32"/>
    </row>
    <row r="41" spans="1:7" ht="15.75" customHeight="1">
      <c r="A41" s="11" t="s">
        <v>173</v>
      </c>
      <c r="B41" s="37" t="s">
        <v>181</v>
      </c>
      <c r="C41" s="37"/>
      <c r="D41" s="37"/>
      <c r="E41" s="37"/>
      <c r="F41" s="38">
        <v>18638.63</v>
      </c>
      <c r="G41" s="38"/>
    </row>
    <row r="42" spans="2:5" ht="15">
      <c r="B42" s="16"/>
      <c r="C42" s="16"/>
      <c r="D42" s="16"/>
      <c r="E42" s="16"/>
    </row>
    <row r="43" s="3" customFormat="1" ht="15"/>
    <row r="44" spans="1:9" s="3" customFormat="1" ht="15">
      <c r="A44" s="3" t="s">
        <v>56</v>
      </c>
      <c r="G44" s="3" t="s">
        <v>50</v>
      </c>
      <c r="I44" s="3" t="s">
        <v>170</v>
      </c>
    </row>
    <row r="45" s="3" customFormat="1" ht="15"/>
    <row r="46" s="3" customFormat="1" ht="15"/>
    <row r="47" s="3" customFormat="1" ht="15">
      <c r="G47" s="4" t="s">
        <v>171</v>
      </c>
    </row>
    <row r="48" s="3" customFormat="1" ht="15"/>
    <row r="49" s="3" customFormat="1" ht="15"/>
    <row r="50" s="3" customFormat="1" ht="15">
      <c r="A50" s="3" t="s">
        <v>51</v>
      </c>
    </row>
    <row r="51" spans="4:8" s="3" customFormat="1" ht="15">
      <c r="D51" s="17" t="s">
        <v>52</v>
      </c>
      <c r="F51" s="17"/>
      <c r="G51" s="17"/>
      <c r="H51" s="17"/>
    </row>
    <row r="52" s="3" customFormat="1" ht="15"/>
    <row r="53" s="3" customFormat="1" ht="15"/>
  </sheetData>
  <sheetProtection/>
  <mergeCells count="22">
    <mergeCell ref="B41:E41"/>
    <mergeCell ref="F41:G41"/>
    <mergeCell ref="B37:E37"/>
    <mergeCell ref="F37:G37"/>
    <mergeCell ref="B38:E38"/>
    <mergeCell ref="F38:G38"/>
    <mergeCell ref="B39:E39"/>
    <mergeCell ref="F39:G39"/>
    <mergeCell ref="B36:E36"/>
    <mergeCell ref="F36:G36"/>
    <mergeCell ref="B40:E40"/>
    <mergeCell ref="F40:G40"/>
    <mergeCell ref="A15:I15"/>
    <mergeCell ref="A33:I33"/>
    <mergeCell ref="B35:E35"/>
    <mergeCell ref="F35:G3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73</v>
      </c>
    </row>
    <row r="8" spans="1:6" s="3" customFormat="1" ht="15">
      <c r="A8" s="3" t="s">
        <v>3</v>
      </c>
      <c r="F8" s="4" t="s">
        <v>74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-1060.45</v>
      </c>
      <c r="E18" s="12">
        <v>99863.04</v>
      </c>
      <c r="F18" s="12">
        <v>97604.78</v>
      </c>
      <c r="G18" s="12">
        <f>E18</f>
        <v>99863.04</v>
      </c>
      <c r="H18" s="13">
        <f aca="true" t="shared" si="0" ref="H18:H32">D18+F18-G18</f>
        <v>-3318.709999999992</v>
      </c>
      <c r="I18" s="13">
        <f aca="true" t="shared" si="1" ref="I18:I32">F18-E18</f>
        <v>-2258.2599999999948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-390.6921052631579</v>
      </c>
      <c r="E19" s="12">
        <f>E18*K19</f>
        <v>36791.64631578947</v>
      </c>
      <c r="F19" s="12">
        <f>F18*K19</f>
        <v>35959.65578947368</v>
      </c>
      <c r="G19" s="12">
        <f>E19</f>
        <v>36791.64631578947</v>
      </c>
      <c r="H19" s="13">
        <f t="shared" si="0"/>
        <v>-1222.682631578944</v>
      </c>
      <c r="I19" s="13">
        <f t="shared" si="1"/>
        <v>-831.9905263157852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-221.18547758284603</v>
      </c>
      <c r="E20" s="12">
        <f>E18*K20</f>
        <v>20829.133099415205</v>
      </c>
      <c r="F20" s="12">
        <f>F18*K20</f>
        <v>20358.112007797274</v>
      </c>
      <c r="G20" s="12">
        <f>E20</f>
        <v>20829.133099415205</v>
      </c>
      <c r="H20" s="13">
        <f t="shared" si="0"/>
        <v>-692.2065692007782</v>
      </c>
      <c r="I20" s="13">
        <f t="shared" si="1"/>
        <v>-471.02109161793123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-206.71539961013647</v>
      </c>
      <c r="E21" s="12">
        <f>E18*K21</f>
        <v>19466.479532163743</v>
      </c>
      <c r="F21" s="12">
        <f>F18*K21</f>
        <v>19026.27290448343</v>
      </c>
      <c r="G21" s="12">
        <f>E21</f>
        <v>19466.479532163743</v>
      </c>
      <c r="H21" s="13">
        <f t="shared" si="0"/>
        <v>-646.9220272904495</v>
      </c>
      <c r="I21" s="13">
        <f t="shared" si="1"/>
        <v>-440.2066276803125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-241.85701754385966</v>
      </c>
      <c r="E22" s="12">
        <f>E18*K22</f>
        <v>22775.781052631577</v>
      </c>
      <c r="F22" s="12">
        <f>F18*K22</f>
        <v>22260.73929824561</v>
      </c>
      <c r="G22" s="12">
        <f>E22</f>
        <v>22775.781052631577</v>
      </c>
      <c r="H22" s="13">
        <f t="shared" si="0"/>
        <v>-756.8987719298239</v>
      </c>
      <c r="I22" s="13">
        <f t="shared" si="1"/>
        <v>-515.0417543859658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-166.28</v>
      </c>
      <c r="E24" s="13">
        <v>32120.64</v>
      </c>
      <c r="F24" s="13">
        <v>31356.92</v>
      </c>
      <c r="G24" s="13">
        <f>E24</f>
        <v>32120.64</v>
      </c>
      <c r="H24" s="13">
        <f t="shared" si="0"/>
        <v>-930</v>
      </c>
      <c r="I24" s="13">
        <f t="shared" si="1"/>
        <v>-763.7200000000012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-69581.76</v>
      </c>
      <c r="E26" s="11">
        <v>48276.84</v>
      </c>
      <c r="F26" s="11">
        <v>46923.87</v>
      </c>
      <c r="G26" s="11">
        <v>0</v>
      </c>
      <c r="H26" s="11">
        <f>D26+F26-G26</f>
        <v>-22657.889999999992</v>
      </c>
      <c r="I26" s="11">
        <f>F26-E26</f>
        <v>-1352.969999999994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-21214.07</v>
      </c>
      <c r="E27" s="11">
        <v>25889.4</v>
      </c>
      <c r="F27" s="11">
        <v>24973.46</v>
      </c>
      <c r="G27" s="11">
        <v>0</v>
      </c>
      <c r="H27" s="11">
        <f t="shared" si="0"/>
        <v>3759.3899999999994</v>
      </c>
      <c r="I27" s="11">
        <f t="shared" si="1"/>
        <v>-915.9400000000023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591176.38</v>
      </c>
      <c r="F28" s="11">
        <f t="shared" si="2"/>
        <v>570328.2</v>
      </c>
      <c r="G28" s="11">
        <f t="shared" si="2"/>
        <v>591199.99</v>
      </c>
      <c r="H28" s="11">
        <f t="shared" si="2"/>
        <v>-20871.79</v>
      </c>
      <c r="I28" s="11">
        <f t="shared" si="2"/>
        <v>-20848.18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6989.31</v>
      </c>
      <c r="F29" s="11">
        <v>6152.13</v>
      </c>
      <c r="G29" s="11">
        <v>7012.92</v>
      </c>
      <c r="H29" s="11">
        <f t="shared" si="0"/>
        <v>-860.79</v>
      </c>
      <c r="I29" s="11">
        <f t="shared" si="1"/>
        <v>-837.1800000000003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186522.31</v>
      </c>
      <c r="F30" s="11">
        <v>176750.88</v>
      </c>
      <c r="G30" s="11">
        <f>E30</f>
        <v>186522.31</v>
      </c>
      <c r="H30" s="11">
        <f t="shared" si="0"/>
        <v>-9771.429999999993</v>
      </c>
      <c r="I30" s="11">
        <f t="shared" si="1"/>
        <v>-9771.429999999993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397664.76</v>
      </c>
      <c r="F32" s="11">
        <v>387425.19</v>
      </c>
      <c r="G32" s="11">
        <f>E32</f>
        <v>397664.76</v>
      </c>
      <c r="H32" s="11">
        <f t="shared" si="0"/>
        <v>-10239.570000000007</v>
      </c>
      <c r="I32" s="11">
        <f t="shared" si="1"/>
        <v>-10239.570000000007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5" sqref="A15:I15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281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75</v>
      </c>
    </row>
    <row r="8" spans="1:6" s="3" customFormat="1" ht="15">
      <c r="A8" s="3" t="s">
        <v>3</v>
      </c>
      <c r="F8" s="4" t="s">
        <v>76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-7358.27</v>
      </c>
      <c r="E18" s="12">
        <v>158934.06</v>
      </c>
      <c r="F18" s="12">
        <v>148453.46</v>
      </c>
      <c r="G18" s="12">
        <f>E18</f>
        <v>158934.06</v>
      </c>
      <c r="H18" s="13">
        <f aca="true" t="shared" si="0" ref="H18:H32">D18+F18-G18</f>
        <v>-17838.869999999995</v>
      </c>
      <c r="I18" s="13">
        <f aca="true" t="shared" si="1" ref="I18:I32">F18-E18</f>
        <v>-10480.600000000006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-2547.0934615384617</v>
      </c>
      <c r="E19" s="12">
        <f>E18*K19</f>
        <v>55015.63615384615</v>
      </c>
      <c r="F19" s="12">
        <f>F18*K19</f>
        <v>51387.73615384615</v>
      </c>
      <c r="G19" s="12">
        <f>E19</f>
        <v>55015.63615384615</v>
      </c>
      <c r="H19" s="13">
        <f t="shared" si="0"/>
        <v>-6174.993461538463</v>
      </c>
      <c r="I19" s="13">
        <f t="shared" si="1"/>
        <v>-3627.9000000000015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-1442.0052930402933</v>
      </c>
      <c r="E20" s="12">
        <f>E18*K20</f>
        <v>31146.418351648354</v>
      </c>
      <c r="F20" s="12">
        <f>F18*K20</f>
        <v>29092.52787545788</v>
      </c>
      <c r="G20" s="12">
        <f>E20</f>
        <v>31146.418351648354</v>
      </c>
      <c r="H20" s="13">
        <f t="shared" si="0"/>
        <v>-3495.8957692307667</v>
      </c>
      <c r="I20" s="13">
        <f t="shared" si="1"/>
        <v>-2053.890476190474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-1792.3991025641028</v>
      </c>
      <c r="E21" s="12">
        <f>E18*K21</f>
        <v>38714.70692307693</v>
      </c>
      <c r="F21" s="12">
        <f>F18*K21</f>
        <v>36161.74025641026</v>
      </c>
      <c r="G21" s="12">
        <f>E21</f>
        <v>38714.70692307693</v>
      </c>
      <c r="H21" s="13">
        <f t="shared" si="0"/>
        <v>-4345.365769230768</v>
      </c>
      <c r="I21" s="13">
        <f t="shared" si="1"/>
        <v>-2552.966666666667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-1576.7721428571429</v>
      </c>
      <c r="E22" s="12">
        <f>E18*K22</f>
        <v>34057.29857142857</v>
      </c>
      <c r="F22" s="12">
        <f>F18*K22</f>
        <v>31811.455714285712</v>
      </c>
      <c r="G22" s="12">
        <f>E22</f>
        <v>34057.29857142857</v>
      </c>
      <c r="H22" s="13">
        <f t="shared" si="0"/>
        <v>-3822.614999999998</v>
      </c>
      <c r="I22" s="13">
        <f t="shared" si="1"/>
        <v>-2245.842857142856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-2712.73</v>
      </c>
      <c r="E24" s="13">
        <v>48031.17</v>
      </c>
      <c r="F24" s="13">
        <v>45672.04</v>
      </c>
      <c r="G24" s="13">
        <f>E24</f>
        <v>48031.17</v>
      </c>
      <c r="H24" s="13">
        <f t="shared" si="0"/>
        <v>-5071.860000000001</v>
      </c>
      <c r="I24" s="13">
        <f t="shared" si="1"/>
        <v>-2359.1299999999974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84219.67</v>
      </c>
      <c r="E26" s="11">
        <v>79466.82</v>
      </c>
      <c r="F26" s="11">
        <v>75639.25</v>
      </c>
      <c r="G26" s="11">
        <v>4235.33</v>
      </c>
      <c r="H26" s="11">
        <f>D26+F26-G26</f>
        <v>155623.59</v>
      </c>
      <c r="I26" s="11">
        <f>F26-E26</f>
        <v>-3827.570000000007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54172.69</v>
      </c>
      <c r="E27" s="11">
        <v>0</v>
      </c>
      <c r="F27" s="11">
        <v>221.74</v>
      </c>
      <c r="G27" s="11">
        <v>40923.14</v>
      </c>
      <c r="H27" s="11">
        <f t="shared" si="0"/>
        <v>13471.29</v>
      </c>
      <c r="I27" s="11">
        <f t="shared" si="1"/>
        <v>221.74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1291029.3199999998</v>
      </c>
      <c r="F28" s="11">
        <f t="shared" si="2"/>
        <v>1180310.85</v>
      </c>
      <c r="G28" s="11">
        <f t="shared" si="2"/>
        <v>1268454.0699999998</v>
      </c>
      <c r="H28" s="11">
        <f t="shared" si="2"/>
        <v>-88143.22</v>
      </c>
      <c r="I28" s="11">
        <f t="shared" si="2"/>
        <v>-110718.47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25414.48</v>
      </c>
      <c r="F29" s="11">
        <v>19065.91</v>
      </c>
      <c r="G29" s="11">
        <v>2839.23</v>
      </c>
      <c r="H29" s="11">
        <f t="shared" si="0"/>
        <v>16226.68</v>
      </c>
      <c r="I29" s="11">
        <f t="shared" si="1"/>
        <v>-6348.57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265938.94</v>
      </c>
      <c r="F30" s="11">
        <v>236087.04</v>
      </c>
      <c r="G30" s="11">
        <f>E30</f>
        <v>265938.94</v>
      </c>
      <c r="H30" s="11">
        <f t="shared" si="0"/>
        <v>-29851.899999999994</v>
      </c>
      <c r="I30" s="11">
        <f t="shared" si="1"/>
        <v>-29851.899999999994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404940.17</v>
      </c>
      <c r="F31" s="11">
        <v>357359.79</v>
      </c>
      <c r="G31" s="11">
        <f>E31</f>
        <v>404940.17</v>
      </c>
      <c r="H31" s="11">
        <f t="shared" si="0"/>
        <v>-47580.380000000005</v>
      </c>
      <c r="I31" s="11">
        <f t="shared" si="1"/>
        <v>-47580.380000000005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594735.73</v>
      </c>
      <c r="F32" s="11">
        <v>567798.11</v>
      </c>
      <c r="G32" s="11">
        <f>E32</f>
        <v>594735.73</v>
      </c>
      <c r="H32" s="11">
        <f t="shared" si="0"/>
        <v>-26937.619999999995</v>
      </c>
      <c r="I32" s="11">
        <f t="shared" si="1"/>
        <v>-26937.619999999995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4235.33</v>
      </c>
      <c r="G36" s="32"/>
    </row>
    <row r="37" spans="1:7" ht="15.75" customHeight="1">
      <c r="A37" s="11" t="s">
        <v>16</v>
      </c>
      <c r="B37" s="37" t="s">
        <v>142</v>
      </c>
      <c r="C37" s="37"/>
      <c r="D37" s="37"/>
      <c r="E37" s="37"/>
      <c r="F37" s="38">
        <v>4235.33</v>
      </c>
      <c r="G37" s="38"/>
    </row>
    <row r="38" spans="1:7" s="15" customFormat="1" ht="15">
      <c r="A38" s="14" t="s">
        <v>25</v>
      </c>
      <c r="B38" s="28" t="s">
        <v>174</v>
      </c>
      <c r="C38" s="29"/>
      <c r="D38" s="29"/>
      <c r="E38" s="30"/>
      <c r="F38" s="31">
        <f>SUM(F39:G39)</f>
        <v>40923.14</v>
      </c>
      <c r="G38" s="32"/>
    </row>
    <row r="39" spans="1:7" ht="15.75" customHeight="1">
      <c r="A39" s="11" t="s">
        <v>173</v>
      </c>
      <c r="B39" s="37" t="s">
        <v>176</v>
      </c>
      <c r="C39" s="37"/>
      <c r="D39" s="37"/>
      <c r="E39" s="37"/>
      <c r="F39" s="38">
        <v>40923.14</v>
      </c>
      <c r="G39" s="38"/>
    </row>
    <row r="40" spans="2:5" ht="15">
      <c r="B40" s="16"/>
      <c r="C40" s="16"/>
      <c r="D40" s="16"/>
      <c r="E40" s="16"/>
    </row>
    <row r="41" s="3" customFormat="1" ht="15"/>
    <row r="42" spans="1:9" s="3" customFormat="1" ht="15">
      <c r="A42" s="3" t="s">
        <v>56</v>
      </c>
      <c r="G42" s="3" t="s">
        <v>50</v>
      </c>
      <c r="I42" s="3" t="s">
        <v>170</v>
      </c>
    </row>
    <row r="43" s="3" customFormat="1" ht="15"/>
    <row r="44" s="3" customFormat="1" ht="15"/>
    <row r="45" s="3" customFormat="1" ht="15">
      <c r="G45" s="4" t="s">
        <v>171</v>
      </c>
    </row>
    <row r="46" s="3" customFormat="1" ht="15"/>
    <row r="47" s="3" customFormat="1" ht="15"/>
    <row r="48" s="3" customFormat="1" ht="15">
      <c r="A48" s="3" t="s">
        <v>51</v>
      </c>
    </row>
    <row r="49" spans="4:8" s="3" customFormat="1" ht="15">
      <c r="D49" s="17" t="s">
        <v>52</v>
      </c>
      <c r="F49" s="17"/>
      <c r="G49" s="17"/>
      <c r="H49" s="17"/>
    </row>
    <row r="50" s="3" customFormat="1" ht="15"/>
    <row r="51" s="3" customFormat="1" ht="15"/>
  </sheetData>
  <sheetProtection/>
  <mergeCells count="18">
    <mergeCell ref="B39:E39"/>
    <mergeCell ref="F39:G39"/>
    <mergeCell ref="B37:E37"/>
    <mergeCell ref="F37:G37"/>
    <mergeCell ref="B36:E36"/>
    <mergeCell ref="F36:G36"/>
    <mergeCell ref="B38:E38"/>
    <mergeCell ref="F38:G38"/>
    <mergeCell ref="A15:I15"/>
    <mergeCell ref="A33:I33"/>
    <mergeCell ref="B35:E35"/>
    <mergeCell ref="F35:G3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0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8515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77</v>
      </c>
    </row>
    <row r="8" spans="1:6" s="3" customFormat="1" ht="15">
      <c r="A8" s="3" t="s">
        <v>3</v>
      </c>
      <c r="F8" s="4" t="s">
        <v>78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568.76</v>
      </c>
      <c r="E18" s="12">
        <v>105895.56</v>
      </c>
      <c r="F18" s="12">
        <v>103753.23</v>
      </c>
      <c r="G18" s="12">
        <f>E18</f>
        <v>105895.56</v>
      </c>
      <c r="H18" s="13">
        <f aca="true" t="shared" si="0" ref="H18:H32">D18+F18-G18</f>
        <v>-1573.570000000007</v>
      </c>
      <c r="I18" s="13">
        <f aca="true" t="shared" si="1" ref="I18:I32">F18-E18</f>
        <v>-2142.3300000000017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209.54315789473682</v>
      </c>
      <c r="E19" s="12">
        <f>E18*K19</f>
        <v>39014.15368421052</v>
      </c>
      <c r="F19" s="12">
        <f>F18*K19</f>
        <v>38224.874210526315</v>
      </c>
      <c r="G19" s="12">
        <f>E19</f>
        <v>39014.15368421052</v>
      </c>
      <c r="H19" s="13">
        <f t="shared" si="0"/>
        <v>-579.7363157894652</v>
      </c>
      <c r="I19" s="13">
        <f t="shared" si="1"/>
        <v>-789.2794736842043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118.63025341130604</v>
      </c>
      <c r="E20" s="12">
        <f>E18*K20</f>
        <v>22087.378011695906</v>
      </c>
      <c r="F20" s="12">
        <f>F18*K20</f>
        <v>21640.53725146199</v>
      </c>
      <c r="G20" s="12">
        <f>E20</f>
        <v>22087.378011695906</v>
      </c>
      <c r="H20" s="13">
        <f t="shared" si="0"/>
        <v>-328.21050682261193</v>
      </c>
      <c r="I20" s="13">
        <f t="shared" si="1"/>
        <v>-446.84076023391754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110.86939571150099</v>
      </c>
      <c r="E21" s="12">
        <f>E18*K21</f>
        <v>20642.409356725148</v>
      </c>
      <c r="F21" s="12">
        <f>F18*K21</f>
        <v>20224.801169590643</v>
      </c>
      <c r="G21" s="12">
        <f>E21</f>
        <v>20642.409356725148</v>
      </c>
      <c r="H21" s="13">
        <f t="shared" si="0"/>
        <v>-306.73879142300575</v>
      </c>
      <c r="I21" s="13">
        <f t="shared" si="1"/>
        <v>-417.608187134505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129.71719298245614</v>
      </c>
      <c r="E22" s="12">
        <f>E18*K22</f>
        <v>24151.61894736842</v>
      </c>
      <c r="F22" s="12">
        <f>F18*K22</f>
        <v>23663.01736842105</v>
      </c>
      <c r="G22" s="12">
        <f>E22</f>
        <v>24151.61894736842</v>
      </c>
      <c r="H22" s="13">
        <f t="shared" si="0"/>
        <v>-358.8843859649169</v>
      </c>
      <c r="I22" s="13">
        <f t="shared" si="1"/>
        <v>-488.6015789473713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538.2</v>
      </c>
      <c r="E24" s="13">
        <v>34061.28</v>
      </c>
      <c r="F24" s="13">
        <v>35062.59</v>
      </c>
      <c r="G24" s="13">
        <f>E24</f>
        <v>34061.28</v>
      </c>
      <c r="H24" s="13">
        <f t="shared" si="0"/>
        <v>1539.5099999999948</v>
      </c>
      <c r="I24" s="13">
        <f t="shared" si="1"/>
        <v>1001.3099999999977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-29399.89</v>
      </c>
      <c r="E26" s="11">
        <v>51192.72</v>
      </c>
      <c r="F26" s="11">
        <v>52380.71</v>
      </c>
      <c r="G26" s="11">
        <v>4058.11</v>
      </c>
      <c r="H26" s="11">
        <f>D26+F26-G26</f>
        <v>18922.71</v>
      </c>
      <c r="I26" s="11">
        <f>F26-E26</f>
        <v>1187.989999999998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-33823.21</v>
      </c>
      <c r="E27" s="11">
        <v>20506.5</v>
      </c>
      <c r="F27" s="11">
        <v>20530.01</v>
      </c>
      <c r="G27" s="11">
        <v>0</v>
      </c>
      <c r="H27" s="11">
        <f t="shared" si="0"/>
        <v>-13293.2</v>
      </c>
      <c r="I27" s="11">
        <f t="shared" si="1"/>
        <v>23.5099999999984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651188.85</v>
      </c>
      <c r="F28" s="11">
        <f t="shared" si="2"/>
        <v>660456.36</v>
      </c>
      <c r="G28" s="11">
        <f t="shared" si="2"/>
        <v>644618.3</v>
      </c>
      <c r="H28" s="11">
        <f t="shared" si="2"/>
        <v>15838.060000000027</v>
      </c>
      <c r="I28" s="11">
        <f t="shared" si="2"/>
        <v>9267.510000000028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7399.52</v>
      </c>
      <c r="F29" s="11">
        <v>6808.22</v>
      </c>
      <c r="G29" s="11">
        <v>828.97</v>
      </c>
      <c r="H29" s="11">
        <f t="shared" si="0"/>
        <v>5979.25</v>
      </c>
      <c r="I29" s="11">
        <f t="shared" si="1"/>
        <v>-591.3000000000002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222101.09</v>
      </c>
      <c r="F30" s="11">
        <v>218644.51</v>
      </c>
      <c r="G30" s="11">
        <f>E30</f>
        <v>222101.09</v>
      </c>
      <c r="H30" s="11">
        <f t="shared" si="0"/>
        <v>-3456.579999999987</v>
      </c>
      <c r="I30" s="11">
        <f t="shared" si="1"/>
        <v>-3456.579999999987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421688.24</v>
      </c>
      <c r="F32" s="11">
        <v>435003.63</v>
      </c>
      <c r="G32" s="11">
        <f>E32</f>
        <v>421688.24</v>
      </c>
      <c r="H32" s="11">
        <f t="shared" si="0"/>
        <v>13315.390000000014</v>
      </c>
      <c r="I32" s="11">
        <f t="shared" si="1"/>
        <v>13315.390000000014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4058.11</v>
      </c>
      <c r="G36" s="32"/>
    </row>
    <row r="37" spans="1:7" ht="15.75" customHeight="1">
      <c r="A37" s="11" t="s">
        <v>16</v>
      </c>
      <c r="B37" s="37" t="s">
        <v>143</v>
      </c>
      <c r="C37" s="37"/>
      <c r="D37" s="37"/>
      <c r="E37" s="37"/>
      <c r="F37" s="38">
        <v>4058.11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14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79</v>
      </c>
    </row>
    <row r="8" spans="1:6" s="3" customFormat="1" ht="15">
      <c r="A8" s="3" t="s">
        <v>3</v>
      </c>
      <c r="F8" s="4" t="s">
        <v>80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-6657.36</v>
      </c>
      <c r="E18" s="12">
        <v>119032.56</v>
      </c>
      <c r="F18" s="12">
        <v>123238.89</v>
      </c>
      <c r="G18" s="12">
        <f>E18</f>
        <v>119032.56</v>
      </c>
      <c r="H18" s="13">
        <f aca="true" t="shared" si="0" ref="H18:H32">D18+F18-G18</f>
        <v>-2451.029999999999</v>
      </c>
      <c r="I18" s="13">
        <f aca="true" t="shared" si="1" ref="I18:I32">F18-E18</f>
        <v>4206.330000000002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-2452.7115789473683</v>
      </c>
      <c r="E19" s="12">
        <f>E18*K19</f>
        <v>43854.10105263157</v>
      </c>
      <c r="F19" s="12">
        <f>F18*K19</f>
        <v>45403.801578947365</v>
      </c>
      <c r="G19" s="12">
        <f>E19</f>
        <v>43854.10105263157</v>
      </c>
      <c r="H19" s="13">
        <f t="shared" si="0"/>
        <v>-903.0110526315766</v>
      </c>
      <c r="I19" s="13">
        <f t="shared" si="1"/>
        <v>1549.7005263157916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-1388.57216374269</v>
      </c>
      <c r="E20" s="12">
        <f>E18*K20</f>
        <v>24827.45403508772</v>
      </c>
      <c r="F20" s="12">
        <f>F18*K20</f>
        <v>25704.797719298247</v>
      </c>
      <c r="G20" s="12">
        <f>E20</f>
        <v>24827.45403508772</v>
      </c>
      <c r="H20" s="13">
        <f t="shared" si="0"/>
        <v>-511.2284795321648</v>
      </c>
      <c r="I20" s="13">
        <f t="shared" si="1"/>
        <v>877.3436842105257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-1297.7309941520468</v>
      </c>
      <c r="E21" s="12">
        <f>E18*K21</f>
        <v>23203.22807017544</v>
      </c>
      <c r="F21" s="12">
        <f>F18*K21</f>
        <v>24023.175438596492</v>
      </c>
      <c r="G21" s="12">
        <f>E21</f>
        <v>23203.22807017544</v>
      </c>
      <c r="H21" s="13">
        <f t="shared" si="0"/>
        <v>-477.78362573099366</v>
      </c>
      <c r="I21" s="13">
        <f t="shared" si="1"/>
        <v>819.9473684210534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-1518.3452631578946</v>
      </c>
      <c r="E22" s="12">
        <f>E18*K22</f>
        <v>27147.77684210526</v>
      </c>
      <c r="F22" s="12">
        <f>F18*K22</f>
        <v>28107.11526315789</v>
      </c>
      <c r="G22" s="12">
        <f>E22</f>
        <v>27147.77684210526</v>
      </c>
      <c r="H22" s="13">
        <f t="shared" si="0"/>
        <v>-559.0068421052638</v>
      </c>
      <c r="I22" s="13">
        <f t="shared" si="1"/>
        <v>959.338421052631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-2144.98</v>
      </c>
      <c r="E24" s="13">
        <v>38286.48</v>
      </c>
      <c r="F24" s="13">
        <v>39793.63</v>
      </c>
      <c r="G24" s="13">
        <f>E24</f>
        <v>38286.48</v>
      </c>
      <c r="H24" s="13">
        <f t="shared" si="0"/>
        <v>-637.830000000009</v>
      </c>
      <c r="I24" s="13">
        <f t="shared" si="1"/>
        <v>1507.1499999999942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56341.8</v>
      </c>
      <c r="E26" s="11">
        <v>57543.72</v>
      </c>
      <c r="F26" s="11">
        <v>59410.16</v>
      </c>
      <c r="G26" s="11">
        <v>0</v>
      </c>
      <c r="H26" s="11">
        <f>D26+F26-G26</f>
        <v>115751.96</v>
      </c>
      <c r="I26" s="11">
        <f>F26-E26</f>
        <v>1866.4400000000023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29706.32</v>
      </c>
      <c r="E27" s="11">
        <v>0</v>
      </c>
      <c r="F27" s="11">
        <v>2089.33</v>
      </c>
      <c r="G27" s="11">
        <v>12604.25</v>
      </c>
      <c r="H27" s="11">
        <f t="shared" si="0"/>
        <v>19191.4</v>
      </c>
      <c r="I27" s="11">
        <f t="shared" si="1"/>
        <v>2089.33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757544.37</v>
      </c>
      <c r="F28" s="11">
        <f t="shared" si="2"/>
        <v>767740.72</v>
      </c>
      <c r="G28" s="11">
        <f t="shared" si="2"/>
        <v>750987.72</v>
      </c>
      <c r="H28" s="11">
        <f t="shared" si="2"/>
        <v>16753.000000000022</v>
      </c>
      <c r="I28" s="11">
        <f t="shared" si="2"/>
        <v>10196.35000000002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7385.62</v>
      </c>
      <c r="F29" s="11">
        <v>6542.76</v>
      </c>
      <c r="G29" s="11">
        <v>828.97</v>
      </c>
      <c r="H29" s="11">
        <f t="shared" si="0"/>
        <v>5713.79</v>
      </c>
      <c r="I29" s="11">
        <f t="shared" si="1"/>
        <v>-842.8599999999997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276157.73</v>
      </c>
      <c r="F30" s="11">
        <v>272281.82</v>
      </c>
      <c r="G30" s="11">
        <f>E30</f>
        <v>276157.73</v>
      </c>
      <c r="H30" s="11">
        <f t="shared" si="0"/>
        <v>-3875.9099999999744</v>
      </c>
      <c r="I30" s="11">
        <f t="shared" si="1"/>
        <v>-3875.9099999999744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474001.02</v>
      </c>
      <c r="F32" s="11">
        <v>488916.14</v>
      </c>
      <c r="G32" s="11">
        <f>E32</f>
        <v>474001.02</v>
      </c>
      <c r="H32" s="11">
        <f t="shared" si="0"/>
        <v>14915.119999999995</v>
      </c>
      <c r="I32" s="11">
        <f t="shared" si="1"/>
        <v>14915.119999999995</v>
      </c>
    </row>
    <row r="33" spans="2:5" ht="15">
      <c r="B33" s="16"/>
      <c r="C33" s="16"/>
      <c r="D33" s="16"/>
      <c r="E33" s="16"/>
    </row>
    <row r="34" spans="1:7" s="9" customFormat="1" ht="28.5" customHeight="1">
      <c r="A34" s="5" t="s">
        <v>11</v>
      </c>
      <c r="B34" s="34" t="s">
        <v>45</v>
      </c>
      <c r="C34" s="35"/>
      <c r="D34" s="35"/>
      <c r="E34" s="36"/>
      <c r="F34" s="34" t="s">
        <v>46</v>
      </c>
      <c r="G34" s="32"/>
    </row>
    <row r="35" spans="1:7" s="15" customFormat="1" ht="15">
      <c r="A35" s="14" t="s">
        <v>47</v>
      </c>
      <c r="B35" s="28" t="s">
        <v>174</v>
      </c>
      <c r="C35" s="29"/>
      <c r="D35" s="29"/>
      <c r="E35" s="30"/>
      <c r="F35" s="31">
        <f>SUM(F36:G36)</f>
        <v>12604.25</v>
      </c>
      <c r="G35" s="32"/>
    </row>
    <row r="36" spans="1:7" ht="15.75" customHeight="1">
      <c r="A36" s="11" t="s">
        <v>16</v>
      </c>
      <c r="B36" s="37" t="s">
        <v>181</v>
      </c>
      <c r="C36" s="37"/>
      <c r="D36" s="37"/>
      <c r="E36" s="37"/>
      <c r="F36" s="38">
        <v>12604.25</v>
      </c>
      <c r="G36" s="38"/>
    </row>
    <row r="37" s="3" customFormat="1" ht="15"/>
    <row r="38" spans="1:9" s="3" customFormat="1" ht="15">
      <c r="A38" s="3" t="s">
        <v>56</v>
      </c>
      <c r="G38" s="3" t="s">
        <v>50</v>
      </c>
      <c r="I38" s="3" t="s">
        <v>170</v>
      </c>
    </row>
    <row r="39" s="3" customFormat="1" ht="15"/>
    <row r="40" s="3" customFormat="1" ht="15"/>
    <row r="41" s="3" customFormat="1" ht="15">
      <c r="G41" s="4" t="s">
        <v>171</v>
      </c>
    </row>
    <row r="42" s="3" customFormat="1" ht="15"/>
    <row r="43" s="3" customFormat="1" ht="15"/>
    <row r="44" s="3" customFormat="1" ht="15">
      <c r="A44" s="3" t="s">
        <v>51</v>
      </c>
    </row>
    <row r="45" spans="4:8" s="3" customFormat="1" ht="15">
      <c r="D45" s="17" t="s">
        <v>52</v>
      </c>
      <c r="F45" s="17"/>
      <c r="G45" s="17"/>
      <c r="H45" s="17"/>
    </row>
    <row r="46" s="3" customFormat="1" ht="15"/>
    <row r="47" s="3" customFormat="1" ht="15"/>
  </sheetData>
  <sheetProtection/>
  <mergeCells count="13">
    <mergeCell ref="F34:G34"/>
    <mergeCell ref="B35:E35"/>
    <mergeCell ref="F35:G35"/>
    <mergeCell ref="A13:I13"/>
    <mergeCell ref="A1:I1"/>
    <mergeCell ref="A2:I2"/>
    <mergeCell ref="A3:I3"/>
    <mergeCell ref="A5:I5"/>
    <mergeCell ref="B36:E36"/>
    <mergeCell ref="F36:G36"/>
    <mergeCell ref="A15:I15"/>
    <mergeCell ref="A14:I14"/>
    <mergeCell ref="B34:E3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3" sqref="A13:I1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0039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81</v>
      </c>
    </row>
    <row r="8" spans="1:6" s="3" customFormat="1" ht="15">
      <c r="A8" s="3" t="s">
        <v>3</v>
      </c>
      <c r="F8" s="4" t="s">
        <v>82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-2241.91</v>
      </c>
      <c r="E18" s="12">
        <v>78950.88</v>
      </c>
      <c r="F18" s="12">
        <v>75540</v>
      </c>
      <c r="G18" s="12">
        <f>E18</f>
        <v>78950.88</v>
      </c>
      <c r="H18" s="13">
        <f aca="true" t="shared" si="0" ref="H18:H32">D18+F18-G18</f>
        <v>-5652.790000000008</v>
      </c>
      <c r="I18" s="13">
        <f aca="true" t="shared" si="1" ref="I18:I32">F18-E18</f>
        <v>-3410.8800000000047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-825.966842105263</v>
      </c>
      <c r="E19" s="12">
        <f>E18*K19</f>
        <v>29087.166315789473</v>
      </c>
      <c r="F19" s="12">
        <f>F18*K19</f>
        <v>27830.526315789473</v>
      </c>
      <c r="G19" s="12">
        <f>E19</f>
        <v>29087.166315789473</v>
      </c>
      <c r="H19" s="13">
        <f t="shared" si="0"/>
        <v>-2082.6068421052623</v>
      </c>
      <c r="I19" s="13">
        <f t="shared" si="1"/>
        <v>-1256.6399999999994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-467.6108576998051</v>
      </c>
      <c r="E20" s="12">
        <f>E18*K20</f>
        <v>16467.337543859652</v>
      </c>
      <c r="F20" s="12">
        <f>F18*K20</f>
        <v>15755.90643274854</v>
      </c>
      <c r="G20" s="12">
        <f>E20</f>
        <v>16467.337543859652</v>
      </c>
      <c r="H20" s="13">
        <f t="shared" si="0"/>
        <v>-1179.0419688109178</v>
      </c>
      <c r="I20" s="13">
        <f t="shared" si="1"/>
        <v>-711.4311111111128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-437.0194931773879</v>
      </c>
      <c r="E21" s="12">
        <f>E18*K21</f>
        <v>15390.035087719301</v>
      </c>
      <c r="F21" s="12">
        <f>F18*K21</f>
        <v>14725.14619883041</v>
      </c>
      <c r="G21" s="12">
        <f>E21</f>
        <v>15390.035087719301</v>
      </c>
      <c r="H21" s="13">
        <f t="shared" si="0"/>
        <v>-1101.9083820662781</v>
      </c>
      <c r="I21" s="13">
        <f t="shared" si="1"/>
        <v>-664.8888888888905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-511.3128070175438</v>
      </c>
      <c r="E22" s="12">
        <f>E18*K22</f>
        <v>18006.34105263158</v>
      </c>
      <c r="F22" s="12">
        <f>F18*K22</f>
        <v>17228.421052631576</v>
      </c>
      <c r="G22" s="12">
        <f>E22</f>
        <v>18006.34105263158</v>
      </c>
      <c r="H22" s="13">
        <f t="shared" si="0"/>
        <v>-1289.2328070175463</v>
      </c>
      <c r="I22" s="13">
        <f t="shared" si="1"/>
        <v>-777.9200000000019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1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-1102.63</v>
      </c>
      <c r="E24" s="11">
        <v>25394.52</v>
      </c>
      <c r="F24" s="11">
        <v>25273.21</v>
      </c>
      <c r="G24" s="11">
        <f>E24</f>
        <v>25394.52</v>
      </c>
      <c r="H24" s="11">
        <f t="shared" si="0"/>
        <v>-1223.9400000000023</v>
      </c>
      <c r="I24" s="11">
        <f t="shared" si="1"/>
        <v>-121.31000000000131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59774.4</v>
      </c>
      <c r="E26" s="11">
        <v>38167.32</v>
      </c>
      <c r="F26" s="11">
        <v>37414.96</v>
      </c>
      <c r="G26" s="11">
        <v>6888.28</v>
      </c>
      <c r="H26" s="11">
        <f>D26+F26-G26</f>
        <v>90301.08</v>
      </c>
      <c r="I26" s="11">
        <f>F26-E26</f>
        <v>-752.3600000000006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18174.22</v>
      </c>
      <c r="E27" s="11">
        <v>0</v>
      </c>
      <c r="F27" s="11">
        <v>740</v>
      </c>
      <c r="G27" s="11">
        <v>0</v>
      </c>
      <c r="H27" s="11">
        <f t="shared" si="0"/>
        <v>18914.22</v>
      </c>
      <c r="I27" s="11">
        <f t="shared" si="1"/>
        <v>740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491893.63</v>
      </c>
      <c r="F28" s="11">
        <f t="shared" si="2"/>
        <v>477868.05</v>
      </c>
      <c r="G28" s="11">
        <f t="shared" si="2"/>
        <v>492874.7100000001</v>
      </c>
      <c r="H28" s="11">
        <f t="shared" si="2"/>
        <v>-15006.660000000058</v>
      </c>
      <c r="I28" s="11">
        <f t="shared" si="2"/>
        <v>-14025.58000000006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6419.56</v>
      </c>
      <c r="F29" s="11">
        <v>5409.73</v>
      </c>
      <c r="G29" s="11">
        <v>7400.64</v>
      </c>
      <c r="H29" s="11">
        <f t="shared" si="0"/>
        <v>-1990.9100000000008</v>
      </c>
      <c r="I29" s="11">
        <f t="shared" si="1"/>
        <v>-1009.8300000000008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171083.29</v>
      </c>
      <c r="F30" s="11">
        <v>160206.34</v>
      </c>
      <c r="G30" s="11">
        <f>E30</f>
        <v>171083.29</v>
      </c>
      <c r="H30" s="11">
        <f t="shared" si="0"/>
        <v>-10876.950000000012</v>
      </c>
      <c r="I30" s="11">
        <f t="shared" si="1"/>
        <v>-10876.950000000012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314390.78</v>
      </c>
      <c r="F32" s="11">
        <v>312251.98</v>
      </c>
      <c r="G32" s="11">
        <f>E32</f>
        <v>314390.78</v>
      </c>
      <c r="H32" s="11">
        <f t="shared" si="0"/>
        <v>-2138.8000000000466</v>
      </c>
      <c r="I32" s="11">
        <f t="shared" si="1"/>
        <v>-2138.8000000000466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6888.280000000001</v>
      </c>
      <c r="G36" s="32"/>
    </row>
    <row r="37" spans="1:7" ht="15.75" customHeight="1">
      <c r="A37" s="11" t="s">
        <v>16</v>
      </c>
      <c r="B37" s="37" t="s">
        <v>144</v>
      </c>
      <c r="C37" s="37"/>
      <c r="D37" s="37"/>
      <c r="E37" s="37"/>
      <c r="F37" s="38">
        <v>4412.75</v>
      </c>
      <c r="G37" s="38"/>
    </row>
    <row r="38" spans="1:7" ht="15.75" customHeight="1">
      <c r="A38" s="11" t="s">
        <v>18</v>
      </c>
      <c r="B38" s="37" t="s">
        <v>145</v>
      </c>
      <c r="C38" s="37"/>
      <c r="D38" s="37"/>
      <c r="E38" s="37"/>
      <c r="F38" s="38">
        <v>2475.53</v>
      </c>
      <c r="G38" s="38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B37:E37"/>
    <mergeCell ref="F37:G37"/>
    <mergeCell ref="B38:E38"/>
    <mergeCell ref="F38:G38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6">
      <selection activeCell="A13" sqref="A13:I1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0039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83</v>
      </c>
    </row>
    <row r="8" spans="1:6" s="3" customFormat="1" ht="15">
      <c r="A8" s="3" t="s">
        <v>3</v>
      </c>
      <c r="F8" s="4" t="s">
        <v>84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1468.15</v>
      </c>
      <c r="E18" s="12">
        <v>107133</v>
      </c>
      <c r="F18" s="12">
        <v>101469.53</v>
      </c>
      <c r="G18" s="12">
        <f>E18</f>
        <v>107133</v>
      </c>
      <c r="H18" s="13">
        <f aca="true" t="shared" si="0" ref="H18:H32">D18+F18-G18</f>
        <v>-4195.320000000007</v>
      </c>
      <c r="I18" s="13">
        <f aca="true" t="shared" si="1" ref="I18:I32">F18-E18</f>
        <v>-5663.470000000001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540.8973684210526</v>
      </c>
      <c r="E19" s="12">
        <f>E18*K19</f>
        <v>39470.05263157895</v>
      </c>
      <c r="F19" s="12">
        <f>F18*K19</f>
        <v>37383.51105263158</v>
      </c>
      <c r="G19" s="12">
        <f>E19</f>
        <v>39470.05263157895</v>
      </c>
      <c r="H19" s="13">
        <f t="shared" si="0"/>
        <v>-1545.6442105263195</v>
      </c>
      <c r="I19" s="13">
        <f t="shared" si="1"/>
        <v>-2086.54157894737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306.2223196881092</v>
      </c>
      <c r="E20" s="12">
        <f>E18*K20</f>
        <v>22345.479532163743</v>
      </c>
      <c r="F20" s="12">
        <f>F18*K20</f>
        <v>21164.209961013647</v>
      </c>
      <c r="G20" s="12">
        <f>E20</f>
        <v>22345.479532163743</v>
      </c>
      <c r="H20" s="13">
        <f t="shared" si="0"/>
        <v>-875.0472514619869</v>
      </c>
      <c r="I20" s="13">
        <f t="shared" si="1"/>
        <v>-1181.2695711500965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286.1890838206628</v>
      </c>
      <c r="E21" s="12">
        <f>E18*K21</f>
        <v>20883.625730994154</v>
      </c>
      <c r="F21" s="12">
        <f>F18*K21</f>
        <v>19779.635477582848</v>
      </c>
      <c r="G21" s="12">
        <f>E21</f>
        <v>20883.625730994154</v>
      </c>
      <c r="H21" s="13">
        <f t="shared" si="0"/>
        <v>-817.8011695906425</v>
      </c>
      <c r="I21" s="13">
        <f t="shared" si="1"/>
        <v>-1103.9902534113062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334.8412280701754</v>
      </c>
      <c r="E22" s="12">
        <f>E18*K22</f>
        <v>24433.842105263157</v>
      </c>
      <c r="F22" s="12">
        <f>F18*K22</f>
        <v>23142.173508771928</v>
      </c>
      <c r="G22" s="12">
        <f>E22</f>
        <v>24433.842105263157</v>
      </c>
      <c r="H22" s="13">
        <f t="shared" si="0"/>
        <v>-956.8273684210544</v>
      </c>
      <c r="I22" s="13">
        <f t="shared" si="1"/>
        <v>-1291.6685964912285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645.59</v>
      </c>
      <c r="E24" s="13">
        <v>34458.84</v>
      </c>
      <c r="F24" s="13">
        <v>34511.1</v>
      </c>
      <c r="G24" s="13">
        <f>E24</f>
        <v>34458.84</v>
      </c>
      <c r="H24" s="13">
        <f t="shared" si="0"/>
        <v>697.8499999999985</v>
      </c>
      <c r="I24" s="13">
        <f t="shared" si="1"/>
        <v>52.26000000000204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49015.97</v>
      </c>
      <c r="E26" s="11">
        <v>51791.52</v>
      </c>
      <c r="F26" s="11">
        <v>52238.05</v>
      </c>
      <c r="G26" s="11">
        <v>57553.14</v>
      </c>
      <c r="H26" s="11">
        <f>D26+F26-G26</f>
        <v>43700.880000000005</v>
      </c>
      <c r="I26" s="11">
        <f>F26-E26</f>
        <v>446.5300000000061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-95325.99</v>
      </c>
      <c r="E27" s="11">
        <v>31325.4</v>
      </c>
      <c r="F27" s="11">
        <v>31324.6</v>
      </c>
      <c r="G27" s="11">
        <v>0</v>
      </c>
      <c r="H27" s="11">
        <f t="shared" si="0"/>
        <v>-64001.39000000001</v>
      </c>
      <c r="I27" s="11">
        <f t="shared" si="1"/>
        <v>-0.8000000000029104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602390.27</v>
      </c>
      <c r="F28" s="11">
        <f t="shared" si="2"/>
        <v>602587.12</v>
      </c>
      <c r="G28" s="11">
        <f t="shared" si="2"/>
        <v>603072.88</v>
      </c>
      <c r="H28" s="11">
        <f t="shared" si="2"/>
        <v>-485.7599999999602</v>
      </c>
      <c r="I28" s="11">
        <f t="shared" si="2"/>
        <v>196.85000000003856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14346.78</v>
      </c>
      <c r="F29" s="11">
        <v>13458.65</v>
      </c>
      <c r="G29" s="11">
        <v>15029.39</v>
      </c>
      <c r="H29" s="11">
        <f t="shared" si="0"/>
        <v>-1570.7399999999998</v>
      </c>
      <c r="I29" s="11">
        <f t="shared" si="1"/>
        <v>-888.130000000001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161427.93</v>
      </c>
      <c r="F30" s="11">
        <v>156544.26</v>
      </c>
      <c r="G30" s="11">
        <f>E30</f>
        <v>161427.93</v>
      </c>
      <c r="H30" s="11">
        <f t="shared" si="0"/>
        <v>-4883.669999999984</v>
      </c>
      <c r="I30" s="11">
        <f t="shared" si="1"/>
        <v>-4883.669999999984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426615.56</v>
      </c>
      <c r="F32" s="11">
        <v>432584.21</v>
      </c>
      <c r="G32" s="11">
        <f>E32</f>
        <v>426615.56</v>
      </c>
      <c r="H32" s="11">
        <f t="shared" si="0"/>
        <v>5968.650000000023</v>
      </c>
      <c r="I32" s="11">
        <f t="shared" si="1"/>
        <v>5968.650000000023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57553.14000000001</v>
      </c>
      <c r="G36" s="32"/>
    </row>
    <row r="37" spans="1:7" ht="15.75" customHeight="1">
      <c r="A37" s="11" t="s">
        <v>16</v>
      </c>
      <c r="B37" s="37" t="s">
        <v>141</v>
      </c>
      <c r="C37" s="37"/>
      <c r="D37" s="37"/>
      <c r="E37" s="37"/>
      <c r="F37" s="38">
        <v>1958.91</v>
      </c>
      <c r="G37" s="38"/>
    </row>
    <row r="38" spans="1:7" ht="15.75" customHeight="1">
      <c r="A38" s="11" t="s">
        <v>18</v>
      </c>
      <c r="B38" s="37" t="s">
        <v>146</v>
      </c>
      <c r="C38" s="37"/>
      <c r="D38" s="37"/>
      <c r="E38" s="37"/>
      <c r="F38" s="38">
        <v>55594.23</v>
      </c>
      <c r="G38" s="38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B37:E37"/>
    <mergeCell ref="F37:G37"/>
    <mergeCell ref="B38:E38"/>
    <mergeCell ref="F38:G38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3" sqref="A13:I1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0" width="9.28125" style="1" hidden="1" customWidth="1" outlineLevel="1"/>
    <col min="11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85</v>
      </c>
    </row>
    <row r="8" spans="1:6" s="3" customFormat="1" ht="15">
      <c r="A8" s="3" t="s">
        <v>3</v>
      </c>
      <c r="F8" s="4" t="s">
        <v>86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-3427.01</v>
      </c>
      <c r="E18" s="12">
        <v>145017.36</v>
      </c>
      <c r="F18" s="12">
        <v>143481.29</v>
      </c>
      <c r="G18" s="12">
        <f>E18</f>
        <v>145017.36</v>
      </c>
      <c r="H18" s="13">
        <f aca="true" t="shared" si="0" ref="H18:H32">D18+F18-G18</f>
        <v>-4963.079999999987</v>
      </c>
      <c r="I18" s="13">
        <f aca="true" t="shared" si="1" ref="I18:I32">F18-E18</f>
        <v>-1536.0699999999779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-1262.5826315789475</v>
      </c>
      <c r="E19" s="12">
        <f>E18*K19</f>
        <v>53427.44842105262</v>
      </c>
      <c r="F19" s="12">
        <f>F18*K19</f>
        <v>52861.52789473684</v>
      </c>
      <c r="G19" s="12">
        <f>E19</f>
        <v>53427.44842105262</v>
      </c>
      <c r="H19" s="13">
        <f t="shared" si="0"/>
        <v>-1828.5031578947237</v>
      </c>
      <c r="I19" s="13">
        <f t="shared" si="1"/>
        <v>-565.9205263157783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-714.7954580896687</v>
      </c>
      <c r="E20" s="12">
        <f>E18*K20</f>
        <v>30247.28561403509</v>
      </c>
      <c r="F20" s="12">
        <f>F18*K20</f>
        <v>29926.89674463938</v>
      </c>
      <c r="G20" s="12">
        <f>E20</f>
        <v>30247.28561403509</v>
      </c>
      <c r="H20" s="13">
        <f t="shared" si="0"/>
        <v>-1035.1843274853782</v>
      </c>
      <c r="I20" s="13">
        <f t="shared" si="1"/>
        <v>-320.38886939570875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-668.0331384015595</v>
      </c>
      <c r="E21" s="12">
        <f>E18*K21</f>
        <v>28268.491228070176</v>
      </c>
      <c r="F21" s="12">
        <f>F18*K21</f>
        <v>27969.062378167644</v>
      </c>
      <c r="G21" s="12">
        <f>E21</f>
        <v>28268.491228070176</v>
      </c>
      <c r="H21" s="13">
        <f t="shared" si="0"/>
        <v>-967.4619883040905</v>
      </c>
      <c r="I21" s="13">
        <f t="shared" si="1"/>
        <v>-299.4288499025315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-781.5987719298246</v>
      </c>
      <c r="E22" s="12">
        <f>E18*K22</f>
        <v>33074.1347368421</v>
      </c>
      <c r="F22" s="12">
        <f>F18*K22</f>
        <v>32723.80298245614</v>
      </c>
      <c r="G22" s="12">
        <f>E22</f>
        <v>33074.1347368421</v>
      </c>
      <c r="H22" s="13">
        <f t="shared" si="0"/>
        <v>-1131.9305263157803</v>
      </c>
      <c r="I22" s="13">
        <f t="shared" si="1"/>
        <v>-350.3317543859557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-936.29</v>
      </c>
      <c r="E24" s="13">
        <v>46644.24</v>
      </c>
      <c r="F24" s="13">
        <v>45667.48</v>
      </c>
      <c r="G24" s="13">
        <f>E24</f>
        <v>46644.24</v>
      </c>
      <c r="H24" s="13">
        <f t="shared" si="0"/>
        <v>-1913.0499999999956</v>
      </c>
      <c r="I24" s="13">
        <f t="shared" si="1"/>
        <v>-976.7599999999948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44535.18</v>
      </c>
      <c r="E26" s="11">
        <v>70105.68</v>
      </c>
      <c r="F26" s="11">
        <v>69162.16</v>
      </c>
      <c r="G26" s="11">
        <v>3263.53</v>
      </c>
      <c r="H26" s="11">
        <f>D26+F26-G26</f>
        <v>110433.81</v>
      </c>
      <c r="I26" s="11">
        <f>F26-E26</f>
        <v>-943.5199999999895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41484.66</v>
      </c>
      <c r="E27" s="11">
        <v>0</v>
      </c>
      <c r="F27" s="11">
        <v>564.8</v>
      </c>
      <c r="G27" s="11">
        <v>0</v>
      </c>
      <c r="H27" s="11">
        <f t="shared" si="0"/>
        <v>42049.46000000001</v>
      </c>
      <c r="I27" s="11">
        <f t="shared" si="1"/>
        <v>564.8</v>
      </c>
    </row>
    <row r="28" spans="1:9" ht="30.75" customHeight="1">
      <c r="A28" s="11" t="s">
        <v>35</v>
      </c>
      <c r="B28" s="11" t="s">
        <v>36</v>
      </c>
      <c r="C28" s="21"/>
      <c r="D28" s="11">
        <f>SUM(D29:D32)</f>
        <v>0</v>
      </c>
      <c r="E28" s="11">
        <v>0</v>
      </c>
      <c r="F28" s="11">
        <v>564.8</v>
      </c>
      <c r="G28" s="11">
        <f>SUM(G29:G32)</f>
        <v>950487.73</v>
      </c>
      <c r="H28" s="11">
        <f>SUM(H29:H32)</f>
        <v>-63993.279999999984</v>
      </c>
      <c r="I28" s="11">
        <f>SUM(I29:I32)</f>
        <v>-63981.359999999986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20026.28</v>
      </c>
      <c r="F29" s="11">
        <v>18612.47</v>
      </c>
      <c r="G29" s="11">
        <v>20038.2</v>
      </c>
      <c r="H29" s="11">
        <f t="shared" si="0"/>
        <v>-1425.7299999999996</v>
      </c>
      <c r="I29" s="11">
        <f t="shared" si="1"/>
        <v>-1413.8099999999977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352975.5</v>
      </c>
      <c r="F30" s="11">
        <v>328211.55</v>
      </c>
      <c r="G30" s="11">
        <f>E30</f>
        <v>352975.5</v>
      </c>
      <c r="H30" s="11">
        <f t="shared" si="0"/>
        <v>-24763.95000000001</v>
      </c>
      <c r="I30" s="11">
        <f t="shared" si="1"/>
        <v>-24763.95000000001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577474.03</v>
      </c>
      <c r="F32" s="11">
        <v>539670.43</v>
      </c>
      <c r="G32" s="11">
        <f>E32</f>
        <v>577474.03</v>
      </c>
      <c r="H32" s="11">
        <f t="shared" si="0"/>
        <v>-37803.59999999998</v>
      </c>
      <c r="I32" s="11">
        <f t="shared" si="1"/>
        <v>-37803.59999999998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3263.53</v>
      </c>
      <c r="G36" s="32"/>
    </row>
    <row r="37" spans="1:7" ht="15.75" customHeight="1">
      <c r="A37" s="11" t="s">
        <v>16</v>
      </c>
      <c r="B37" s="37" t="s">
        <v>147</v>
      </c>
      <c r="C37" s="37"/>
      <c r="D37" s="37"/>
      <c r="E37" s="37"/>
      <c r="F37" s="38">
        <v>3263.53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1.8515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87</v>
      </c>
    </row>
    <row r="8" spans="1:6" s="3" customFormat="1" ht="15">
      <c r="A8" s="3" t="s">
        <v>3</v>
      </c>
      <c r="F8" s="4" t="s">
        <v>88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13091.38</v>
      </c>
      <c r="E18" s="12">
        <v>210061.44</v>
      </c>
      <c r="F18" s="12">
        <v>198527.18</v>
      </c>
      <c r="G18" s="12">
        <f>E18</f>
        <v>210061.44</v>
      </c>
      <c r="H18" s="13">
        <f aca="true" t="shared" si="0" ref="H18:H32">D18+F18-G18</f>
        <v>1557.1199999999953</v>
      </c>
      <c r="I18" s="13">
        <f aca="true" t="shared" si="1" ref="I18:I32">F18-E18</f>
        <v>-11534.26000000001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4823.139999999999</v>
      </c>
      <c r="E19" s="12">
        <f>E18*K19</f>
        <v>77391.05684210526</v>
      </c>
      <c r="F19" s="12">
        <f>F18*K19</f>
        <v>73141.59263157894</v>
      </c>
      <c r="G19" s="12">
        <f>E19</f>
        <v>77391.05684210526</v>
      </c>
      <c r="H19" s="13">
        <f t="shared" si="0"/>
        <v>573.6757894736802</v>
      </c>
      <c r="I19" s="13">
        <f t="shared" si="1"/>
        <v>-4249.464210526319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2730.5607407407406</v>
      </c>
      <c r="E20" s="12">
        <f>E18*K20</f>
        <v>43813.984561403515</v>
      </c>
      <c r="F20" s="12">
        <f>F18*K20</f>
        <v>41408.20323586745</v>
      </c>
      <c r="G20" s="12">
        <f>E20</f>
        <v>43813.984561403515</v>
      </c>
      <c r="H20" s="13">
        <f t="shared" si="0"/>
        <v>324.77941520466993</v>
      </c>
      <c r="I20" s="13">
        <f t="shared" si="1"/>
        <v>-2405.781325536067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2551.925925925926</v>
      </c>
      <c r="E21" s="12">
        <f>E18*K21</f>
        <v>40947.64912280702</v>
      </c>
      <c r="F21" s="12">
        <f>F18*K21</f>
        <v>38699.255360623785</v>
      </c>
      <c r="G21" s="12">
        <f>E21</f>
        <v>40947.64912280702</v>
      </c>
      <c r="H21" s="13">
        <f t="shared" si="0"/>
        <v>303.5321637426896</v>
      </c>
      <c r="I21" s="13">
        <f t="shared" si="1"/>
        <v>-2248.3937621832374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2985.753333333333</v>
      </c>
      <c r="E22" s="12">
        <f>E18*K22</f>
        <v>47908.749473684205</v>
      </c>
      <c r="F22" s="12">
        <f>F18*K22</f>
        <v>45278.12877192982</v>
      </c>
      <c r="G22" s="12">
        <f>E22</f>
        <v>47908.749473684205</v>
      </c>
      <c r="H22" s="13">
        <f t="shared" si="0"/>
        <v>355.13263157894835</v>
      </c>
      <c r="I22" s="13">
        <f t="shared" si="1"/>
        <v>-2630.6207017543857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-5081.56</v>
      </c>
      <c r="E24" s="13">
        <v>67565.4</v>
      </c>
      <c r="F24" s="13">
        <v>66796.2</v>
      </c>
      <c r="G24" s="13">
        <f>E24</f>
        <v>67565.4</v>
      </c>
      <c r="H24" s="13">
        <f t="shared" si="0"/>
        <v>-5850.759999999995</v>
      </c>
      <c r="I24" s="13">
        <f t="shared" si="1"/>
        <v>-769.1999999999971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-92161.47</v>
      </c>
      <c r="E26" s="11">
        <v>101549.88</v>
      </c>
      <c r="F26" s="11">
        <v>98241.61</v>
      </c>
      <c r="G26" s="11">
        <v>9387.51</v>
      </c>
      <c r="H26" s="11">
        <f>D26+F26-G26</f>
        <v>-3307.370000000001</v>
      </c>
      <c r="I26" s="11">
        <f>F26-E26</f>
        <v>-3308.270000000004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109517.88</v>
      </c>
      <c r="E27" s="11">
        <v>0</v>
      </c>
      <c r="F27" s="11">
        <v>2020</v>
      </c>
      <c r="G27" s="11">
        <v>0</v>
      </c>
      <c r="H27" s="11">
        <f t="shared" si="0"/>
        <v>111537.88</v>
      </c>
      <c r="I27" s="11">
        <f t="shared" si="1"/>
        <v>2020</v>
      </c>
    </row>
    <row r="28" spans="1:9" ht="30.75" customHeight="1">
      <c r="A28" s="11" t="s">
        <v>35</v>
      </c>
      <c r="B28" s="11" t="s">
        <v>36</v>
      </c>
      <c r="C28" s="21"/>
      <c r="D28" s="11">
        <f aca="true" t="shared" si="2" ref="D28:I28">SUM(D29:D32)</f>
        <v>0</v>
      </c>
      <c r="E28" s="11">
        <f t="shared" si="2"/>
        <v>1305526.34</v>
      </c>
      <c r="F28" s="11">
        <f t="shared" si="2"/>
        <v>1263255.19</v>
      </c>
      <c r="G28" s="11">
        <f t="shared" si="2"/>
        <v>1305681.81</v>
      </c>
      <c r="H28" s="11">
        <f t="shared" si="2"/>
        <v>-42426.619999999995</v>
      </c>
      <c r="I28" s="11">
        <f t="shared" si="2"/>
        <v>-42271.149999999994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19050.89</v>
      </c>
      <c r="F29" s="11">
        <v>17278.23</v>
      </c>
      <c r="G29" s="11">
        <v>19206.36</v>
      </c>
      <c r="H29" s="11">
        <f t="shared" si="0"/>
        <v>-1928.130000000001</v>
      </c>
      <c r="I29" s="11">
        <f t="shared" si="1"/>
        <v>-1772.6599999999999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449987.8</v>
      </c>
      <c r="F30" s="11">
        <v>420314.82</v>
      </c>
      <c r="G30" s="11">
        <f>E30</f>
        <v>449987.8</v>
      </c>
      <c r="H30" s="11">
        <f t="shared" si="0"/>
        <v>-29672.97999999998</v>
      </c>
      <c r="I30" s="11">
        <f t="shared" si="1"/>
        <v>-29672.97999999998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836487.65</v>
      </c>
      <c r="F32" s="11">
        <v>825662.14</v>
      </c>
      <c r="G32" s="11">
        <f>E32</f>
        <v>836487.65</v>
      </c>
      <c r="H32" s="11">
        <f t="shared" si="0"/>
        <v>-10825.51000000001</v>
      </c>
      <c r="I32" s="11">
        <f t="shared" si="1"/>
        <v>-10825.51000000001</v>
      </c>
    </row>
    <row r="33" spans="1:9" ht="38.25" customHeight="1">
      <c r="A33" s="42" t="s">
        <v>44</v>
      </c>
      <c r="B33" s="42"/>
      <c r="C33" s="42"/>
      <c r="D33" s="42"/>
      <c r="E33" s="42"/>
      <c r="F33" s="42"/>
      <c r="G33" s="42"/>
      <c r="H33" s="42"/>
      <c r="I33" s="42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6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SUM(F37:G39)</f>
        <v>9387.51</v>
      </c>
      <c r="G36" s="43"/>
    </row>
    <row r="37" spans="1:7" ht="15.75" customHeight="1">
      <c r="A37" s="11" t="s">
        <v>16</v>
      </c>
      <c r="B37" s="39" t="s">
        <v>149</v>
      </c>
      <c r="C37" s="40"/>
      <c r="D37" s="40"/>
      <c r="E37" s="41"/>
      <c r="F37" s="44">
        <v>4819.77</v>
      </c>
      <c r="G37" s="45"/>
    </row>
    <row r="38" spans="1:7" ht="15.75" customHeight="1">
      <c r="A38" s="11" t="s">
        <v>18</v>
      </c>
      <c r="B38" s="37" t="s">
        <v>150</v>
      </c>
      <c r="C38" s="37"/>
      <c r="D38" s="37"/>
      <c r="E38" s="37"/>
      <c r="F38" s="38">
        <v>3515.42</v>
      </c>
      <c r="G38" s="38"/>
    </row>
    <row r="39" spans="1:7" ht="15.75" customHeight="1">
      <c r="A39" s="11" t="s">
        <v>20</v>
      </c>
      <c r="B39" s="37" t="s">
        <v>148</v>
      </c>
      <c r="C39" s="37"/>
      <c r="D39" s="37"/>
      <c r="E39" s="37"/>
      <c r="F39" s="38">
        <v>1052.32</v>
      </c>
      <c r="G39" s="38"/>
    </row>
    <row r="40" spans="2:5" ht="15">
      <c r="B40" s="16"/>
      <c r="C40" s="16"/>
      <c r="D40" s="16"/>
      <c r="E40" s="16"/>
    </row>
    <row r="41" s="3" customFormat="1" ht="15"/>
    <row r="42" spans="1:9" s="3" customFormat="1" ht="15">
      <c r="A42" s="3" t="s">
        <v>56</v>
      </c>
      <c r="G42" s="3" t="s">
        <v>50</v>
      </c>
      <c r="I42" s="3" t="s">
        <v>170</v>
      </c>
    </row>
    <row r="43" s="3" customFormat="1" ht="15"/>
    <row r="44" s="3" customFormat="1" ht="15"/>
    <row r="45" s="3" customFormat="1" ht="15">
      <c r="G45" s="4" t="s">
        <v>171</v>
      </c>
    </row>
    <row r="46" s="3" customFormat="1" ht="15"/>
    <row r="47" s="3" customFormat="1" ht="15"/>
    <row r="48" s="3" customFormat="1" ht="15">
      <c r="A48" s="3" t="s">
        <v>51</v>
      </c>
    </row>
    <row r="49" spans="4:8" s="3" customFormat="1" ht="15">
      <c r="D49" s="17" t="s">
        <v>52</v>
      </c>
      <c r="F49" s="17"/>
      <c r="G49" s="17"/>
      <c r="H49" s="17"/>
    </row>
    <row r="50" s="3" customFormat="1" ht="15"/>
    <row r="51" s="3" customFormat="1" ht="15"/>
  </sheetData>
  <sheetProtection/>
  <mergeCells count="18">
    <mergeCell ref="B38:E38"/>
    <mergeCell ref="F38:G38"/>
    <mergeCell ref="B39:E39"/>
    <mergeCell ref="F39:G39"/>
    <mergeCell ref="B36:E36"/>
    <mergeCell ref="F36:G36"/>
    <mergeCell ref="B37:E37"/>
    <mergeCell ref="F37:G37"/>
    <mergeCell ref="A15:I15"/>
    <mergeCell ref="A33:I33"/>
    <mergeCell ref="B35:E35"/>
    <mergeCell ref="F35:G3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4">
      <selection activeCell="H27" sqref="H27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89</v>
      </c>
    </row>
    <row r="8" spans="1:6" s="3" customFormat="1" ht="15">
      <c r="A8" s="3" t="s">
        <v>3</v>
      </c>
      <c r="F8" s="4" t="s">
        <v>90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-5130.2</v>
      </c>
      <c r="E18" s="12">
        <v>275026.08</v>
      </c>
      <c r="F18" s="12">
        <v>267112.35</v>
      </c>
      <c r="G18" s="12">
        <f>E18</f>
        <v>275026.08</v>
      </c>
      <c r="H18" s="13">
        <f aca="true" t="shared" si="0" ref="H18:H32">D18+F18-G18</f>
        <v>-13043.930000000051</v>
      </c>
      <c r="I18" s="13">
        <f aca="true" t="shared" si="1" ref="I18:I32">F18-E18</f>
        <v>-7913.73000000004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-1890.0736842105262</v>
      </c>
      <c r="E19" s="12">
        <f>E18*K19</f>
        <v>101325.39789473685</v>
      </c>
      <c r="F19" s="12">
        <f>F18*K19</f>
        <v>98409.81315789472</v>
      </c>
      <c r="G19" s="12">
        <f>E19</f>
        <v>101325.39789473685</v>
      </c>
      <c r="H19" s="13">
        <f t="shared" si="0"/>
        <v>-4805.658421052649</v>
      </c>
      <c r="I19" s="13">
        <f t="shared" si="1"/>
        <v>-2915.5847368421237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-1070.0417153996102</v>
      </c>
      <c r="E20" s="12">
        <f>E18*K20</f>
        <v>57364.11415204679</v>
      </c>
      <c r="F20" s="12">
        <f>F18*K20</f>
        <v>55713.492105263154</v>
      </c>
      <c r="G20" s="12">
        <f>E20</f>
        <v>57364.11415204679</v>
      </c>
      <c r="H20" s="13">
        <f t="shared" si="0"/>
        <v>-2720.6637621832488</v>
      </c>
      <c r="I20" s="13">
        <f t="shared" si="1"/>
        <v>-1650.6220467836392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-1000.0389863547758</v>
      </c>
      <c r="E21" s="12">
        <f>E18*K21</f>
        <v>53611.32163742691</v>
      </c>
      <c r="F21" s="12">
        <f>F18*K21</f>
        <v>52068.68421052631</v>
      </c>
      <c r="G21" s="12">
        <f>E21</f>
        <v>53611.32163742691</v>
      </c>
      <c r="H21" s="13">
        <f t="shared" si="0"/>
        <v>-2542.6764132553726</v>
      </c>
      <c r="I21" s="13">
        <f t="shared" si="1"/>
        <v>-1542.6374269005973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-1170.0456140350875</v>
      </c>
      <c r="E22" s="12">
        <f>E18*K22</f>
        <v>62725.246315789474</v>
      </c>
      <c r="F22" s="12">
        <f>F18*K22</f>
        <v>60920.36052631578</v>
      </c>
      <c r="G22" s="12">
        <f>E22</f>
        <v>62725.246315789474</v>
      </c>
      <c r="H22" s="13">
        <f t="shared" si="0"/>
        <v>-2974.931403508781</v>
      </c>
      <c r="I22" s="13">
        <f t="shared" si="1"/>
        <v>-1804.8857894736939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78.81</v>
      </c>
      <c r="E24" s="13">
        <v>88740.96</v>
      </c>
      <c r="F24" s="13">
        <v>87021.76</v>
      </c>
      <c r="G24" s="13">
        <f>E24</f>
        <v>88740.96</v>
      </c>
      <c r="H24" s="13">
        <f t="shared" si="0"/>
        <v>-1640.390000000014</v>
      </c>
      <c r="I24" s="13">
        <f t="shared" si="1"/>
        <v>-1719.2000000000116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98773.28</v>
      </c>
      <c r="E26" s="11">
        <v>133375.44</v>
      </c>
      <c r="F26" s="11">
        <v>130597.06</v>
      </c>
      <c r="G26" s="11">
        <v>0</v>
      </c>
      <c r="H26" s="11">
        <f>D26+F26-G26</f>
        <v>229370.34</v>
      </c>
      <c r="I26" s="11">
        <f>F26-E26</f>
        <v>-2778.3800000000047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-131949.82</v>
      </c>
      <c r="E27" s="11">
        <v>84640.35</v>
      </c>
      <c r="F27" s="11">
        <v>82377.25</v>
      </c>
      <c r="G27" s="11">
        <v>0</v>
      </c>
      <c r="H27" s="11">
        <f t="shared" si="0"/>
        <v>-49572.57000000001</v>
      </c>
      <c r="I27" s="11">
        <f t="shared" si="1"/>
        <v>-2263.100000000006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1738144.33</v>
      </c>
      <c r="F28" s="11">
        <f t="shared" si="2"/>
        <v>1694545.0499999998</v>
      </c>
      <c r="G28" s="11">
        <f t="shared" si="2"/>
        <v>1738365.34</v>
      </c>
      <c r="H28" s="11">
        <f t="shared" si="2"/>
        <v>-43820.29000000018</v>
      </c>
      <c r="I28" s="11">
        <f t="shared" si="2"/>
        <v>-43599.28000000019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32007.67</v>
      </c>
      <c r="F29" s="11">
        <v>29982.59</v>
      </c>
      <c r="G29" s="11">
        <v>32228.68</v>
      </c>
      <c r="H29" s="11">
        <f t="shared" si="0"/>
        <v>-2246.09</v>
      </c>
      <c r="I29" s="11">
        <f t="shared" si="1"/>
        <v>-2025.079999999998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607496.93</v>
      </c>
      <c r="F30" s="11">
        <v>588405.58</v>
      </c>
      <c r="G30" s="11">
        <f>E30</f>
        <v>607496.93</v>
      </c>
      <c r="H30" s="11">
        <f t="shared" si="0"/>
        <v>-19091.350000000093</v>
      </c>
      <c r="I30" s="11">
        <f t="shared" si="1"/>
        <v>-19091.350000000093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1098639.73</v>
      </c>
      <c r="F32" s="11">
        <v>1076156.88</v>
      </c>
      <c r="G32" s="11">
        <f>E32</f>
        <v>1098639.73</v>
      </c>
      <c r="H32" s="11">
        <f t="shared" si="0"/>
        <v>-22482.850000000093</v>
      </c>
      <c r="I32" s="11">
        <f t="shared" si="1"/>
        <v>-22482.850000000093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0039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91</v>
      </c>
    </row>
    <row r="8" spans="1:6" s="3" customFormat="1" ht="15">
      <c r="A8" s="3" t="s">
        <v>3</v>
      </c>
      <c r="F8" s="4" t="s">
        <v>92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-9727.89</v>
      </c>
      <c r="E18" s="12">
        <v>192215.04</v>
      </c>
      <c r="F18" s="12">
        <v>185255.13</v>
      </c>
      <c r="G18" s="12">
        <f>E18</f>
        <v>192215.04</v>
      </c>
      <c r="H18" s="13">
        <f aca="true" t="shared" si="0" ref="H18:H32">D18+F18-G18</f>
        <v>-16687.800000000017</v>
      </c>
      <c r="I18" s="13">
        <f aca="true" t="shared" si="1" ref="I18:I32">F18-E18</f>
        <v>-6959.9100000000035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-3583.95947368421</v>
      </c>
      <c r="E19" s="12">
        <f>E18*K19</f>
        <v>70816.06736842105</v>
      </c>
      <c r="F19" s="12">
        <f>F18*K19</f>
        <v>68251.89</v>
      </c>
      <c r="G19" s="12">
        <f>E19</f>
        <v>70816.06736842105</v>
      </c>
      <c r="H19" s="13">
        <f t="shared" si="0"/>
        <v>-6148.136842105261</v>
      </c>
      <c r="I19" s="13">
        <f t="shared" si="1"/>
        <v>-2564.1773684210493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-2029.0140935672514</v>
      </c>
      <c r="E20" s="12">
        <f>E18*K20</f>
        <v>40091.63602339182</v>
      </c>
      <c r="F20" s="12">
        <f>F18*K20</f>
        <v>38639.95888888889</v>
      </c>
      <c r="G20" s="12">
        <f>E20</f>
        <v>40091.63602339182</v>
      </c>
      <c r="H20" s="13">
        <f t="shared" si="0"/>
        <v>-3480.69122807018</v>
      </c>
      <c r="I20" s="13">
        <f t="shared" si="1"/>
        <v>-1451.6771345029265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-1896.2748538011697</v>
      </c>
      <c r="E21" s="12">
        <f>E18*K21</f>
        <v>37468.818713450295</v>
      </c>
      <c r="F21" s="12">
        <f>F18*K21</f>
        <v>36112.11111111112</v>
      </c>
      <c r="G21" s="12">
        <f>E21</f>
        <v>37468.818713450295</v>
      </c>
      <c r="H21" s="13">
        <f t="shared" si="0"/>
        <v>-3252.982456140351</v>
      </c>
      <c r="I21" s="13">
        <f t="shared" si="1"/>
        <v>-1356.7076023391783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-2218.641578947368</v>
      </c>
      <c r="E22" s="12">
        <f>E18*K22</f>
        <v>43838.51789473684</v>
      </c>
      <c r="F22" s="12">
        <f>F18*K22</f>
        <v>42251.17</v>
      </c>
      <c r="G22" s="12">
        <f>E22</f>
        <v>43838.51789473684</v>
      </c>
      <c r="H22" s="13">
        <f t="shared" si="0"/>
        <v>-3805.9894736842107</v>
      </c>
      <c r="I22" s="13">
        <f t="shared" si="1"/>
        <v>-1587.3478947368421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-3033.34</v>
      </c>
      <c r="E24" s="13">
        <v>61825.44</v>
      </c>
      <c r="F24" s="13">
        <v>59889.47</v>
      </c>
      <c r="G24" s="13">
        <f>E24</f>
        <v>61825.44</v>
      </c>
      <c r="H24" s="13">
        <f t="shared" si="0"/>
        <v>-4969.309999999998</v>
      </c>
      <c r="I24" s="13">
        <f t="shared" si="1"/>
        <v>-1935.9700000000012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-120766.38</v>
      </c>
      <c r="E26" s="11">
        <v>92922.6</v>
      </c>
      <c r="F26" s="11">
        <v>90372.67</v>
      </c>
      <c r="G26" s="11">
        <v>2880.88</v>
      </c>
      <c r="H26" s="11">
        <f>D26+F26-G26</f>
        <v>-33274.590000000004</v>
      </c>
      <c r="I26" s="11">
        <f>F26-E26</f>
        <v>-2549.9300000000076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98440.02</v>
      </c>
      <c r="E27" s="11">
        <v>0</v>
      </c>
      <c r="F27" s="11">
        <v>364.72</v>
      </c>
      <c r="G27" s="11">
        <v>0</v>
      </c>
      <c r="H27" s="11">
        <f t="shared" si="0"/>
        <v>98804.74</v>
      </c>
      <c r="I27" s="11">
        <f t="shared" si="1"/>
        <v>364.72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1240821.66</v>
      </c>
      <c r="F28" s="11">
        <f t="shared" si="2"/>
        <v>1185795.7</v>
      </c>
      <c r="G28" s="11">
        <f t="shared" si="2"/>
        <v>1238130.76</v>
      </c>
      <c r="H28" s="11">
        <f t="shared" si="2"/>
        <v>-52335.05999999999</v>
      </c>
      <c r="I28" s="11">
        <f t="shared" si="2"/>
        <v>-55025.95999999999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19012.11</v>
      </c>
      <c r="F29" s="11">
        <v>17689.58</v>
      </c>
      <c r="G29" s="11">
        <v>16321.21</v>
      </c>
      <c r="H29" s="11">
        <f t="shared" si="0"/>
        <v>1368.3700000000026</v>
      </c>
      <c r="I29" s="11">
        <f t="shared" si="1"/>
        <v>-1322.5299999999988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456387.67</v>
      </c>
      <c r="F30" s="11">
        <v>435963.97</v>
      </c>
      <c r="G30" s="11">
        <f>E30</f>
        <v>456387.67</v>
      </c>
      <c r="H30" s="11">
        <f t="shared" si="0"/>
        <v>-20423.70000000001</v>
      </c>
      <c r="I30" s="11">
        <f t="shared" si="1"/>
        <v>-20423.70000000001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765421.88</v>
      </c>
      <c r="F32" s="11">
        <v>732142.15</v>
      </c>
      <c r="G32" s="11">
        <f>E32</f>
        <v>765421.88</v>
      </c>
      <c r="H32" s="11">
        <f t="shared" si="0"/>
        <v>-33279.72999999998</v>
      </c>
      <c r="I32" s="11">
        <f t="shared" si="1"/>
        <v>-33279.72999999998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2880.88</v>
      </c>
      <c r="G36" s="32"/>
    </row>
    <row r="37" spans="1:7" ht="15.75" customHeight="1">
      <c r="A37" s="11" t="s">
        <v>16</v>
      </c>
      <c r="B37" s="37" t="s">
        <v>151</v>
      </c>
      <c r="C37" s="37"/>
      <c r="D37" s="37"/>
      <c r="E37" s="37"/>
      <c r="F37" s="38">
        <v>2880.88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B16">
      <selection activeCell="A13" sqref="A13:I1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281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57</v>
      </c>
    </row>
    <row r="8" spans="1:6" s="3" customFormat="1" ht="15">
      <c r="A8" s="3" t="s">
        <v>3</v>
      </c>
      <c r="F8" s="4" t="s">
        <v>58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2">
        <v>5904.12</v>
      </c>
      <c r="E18" s="12">
        <v>289973.04</v>
      </c>
      <c r="F18" s="12">
        <v>285093.26</v>
      </c>
      <c r="G18" s="12">
        <f>E18</f>
        <v>289973.04</v>
      </c>
      <c r="H18" s="13">
        <f aca="true" t="shared" si="0" ref="H18:H32">D18+F18-G18</f>
        <v>1024.3400000000256</v>
      </c>
      <c r="I18" s="13">
        <f aca="true" t="shared" si="1" ref="I18:I32">F18-E18</f>
        <v>-4879.77999999997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2175.2021052631576</v>
      </c>
      <c r="E19" s="12">
        <f>E18*K19</f>
        <v>106832.17263157893</v>
      </c>
      <c r="F19" s="12">
        <f>F18*K19</f>
        <v>105034.35894736841</v>
      </c>
      <c r="G19" s="12">
        <f>E19</f>
        <v>106832.17263157893</v>
      </c>
      <c r="H19" s="13">
        <f t="shared" si="0"/>
        <v>377.38842105264484</v>
      </c>
      <c r="I19" s="13">
        <f t="shared" si="1"/>
        <v>-1797.813684210516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1231.4636257309942</v>
      </c>
      <c r="E20" s="12">
        <f>E18*K20</f>
        <v>60481.70619883041</v>
      </c>
      <c r="F20" s="12">
        <f>F18*K20</f>
        <v>59463.896335282654</v>
      </c>
      <c r="G20" s="12">
        <f>E20</f>
        <v>60481.70619883041</v>
      </c>
      <c r="H20" s="13">
        <f t="shared" si="0"/>
        <v>213.65376218323945</v>
      </c>
      <c r="I20" s="13">
        <f t="shared" si="1"/>
        <v>-1017.8098635477581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1150.9005847953217</v>
      </c>
      <c r="E21" s="12">
        <f>E18*K21</f>
        <v>56524.959064327486</v>
      </c>
      <c r="F21" s="12">
        <f>F18*K21</f>
        <v>55573.73489278753</v>
      </c>
      <c r="G21" s="12">
        <f>E21</f>
        <v>56524.959064327486</v>
      </c>
      <c r="H21" s="13">
        <f t="shared" si="0"/>
        <v>199.67641325536533</v>
      </c>
      <c r="I21" s="13">
        <f t="shared" si="1"/>
        <v>-951.2241715399578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1346.5536842105262</v>
      </c>
      <c r="E22" s="12">
        <f>E18*K22</f>
        <v>66134.20210526315</v>
      </c>
      <c r="F22" s="12">
        <f>F18*K22</f>
        <v>65021.2698245614</v>
      </c>
      <c r="G22" s="12">
        <f>E22</f>
        <v>66134.20210526315</v>
      </c>
      <c r="H22" s="13">
        <f t="shared" si="0"/>
        <v>233.62140350877598</v>
      </c>
      <c r="I22" s="13">
        <f t="shared" si="1"/>
        <v>-1112.9322807017452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3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3">
        <v>-181.49</v>
      </c>
      <c r="E24" s="13">
        <v>93268.2</v>
      </c>
      <c r="F24" s="13">
        <v>92766.93</v>
      </c>
      <c r="G24" s="13">
        <f>E24</f>
        <v>93268.2</v>
      </c>
      <c r="H24" s="13">
        <f t="shared" si="0"/>
        <v>-682.7600000000093</v>
      </c>
      <c r="I24" s="13">
        <f t="shared" si="1"/>
        <v>-501.2700000000041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-107596.41</v>
      </c>
      <c r="E26" s="11">
        <v>140181.48</v>
      </c>
      <c r="F26" s="11">
        <v>137801.25</v>
      </c>
      <c r="G26" s="11">
        <v>15505.44</v>
      </c>
      <c r="H26" s="11">
        <f>D26+F26-G26</f>
        <v>14699.399999999996</v>
      </c>
      <c r="I26" s="11">
        <f>F26-E26</f>
        <v>-2380.2300000000105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89261.3</v>
      </c>
      <c r="E27" s="11">
        <v>0</v>
      </c>
      <c r="F27" s="11">
        <v>255.28</v>
      </c>
      <c r="G27" s="11">
        <v>0</v>
      </c>
      <c r="H27" s="11">
        <f t="shared" si="0"/>
        <v>89516.58</v>
      </c>
      <c r="I27" s="11">
        <f t="shared" si="1"/>
        <v>255.28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1918956.0299999998</v>
      </c>
      <c r="F28" s="11">
        <f t="shared" si="2"/>
        <v>1899863.6800000002</v>
      </c>
      <c r="G28" s="11">
        <f t="shared" si="2"/>
        <v>1919789.7599999998</v>
      </c>
      <c r="H28" s="11">
        <f t="shared" si="2"/>
        <v>-19926.079999999813</v>
      </c>
      <c r="I28" s="11">
        <f t="shared" si="2"/>
        <v>-19092.349999999813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21380.29</v>
      </c>
      <c r="F29" s="11">
        <v>20443.24</v>
      </c>
      <c r="G29" s="11">
        <v>22214.02</v>
      </c>
      <c r="H29" s="11">
        <f t="shared" si="0"/>
        <v>-1770.7799999999988</v>
      </c>
      <c r="I29" s="11">
        <f t="shared" si="1"/>
        <v>-937.0499999999993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742872.33</v>
      </c>
      <c r="F30" s="11">
        <v>736707.86</v>
      </c>
      <c r="G30" s="11">
        <f>E30</f>
        <v>742872.33</v>
      </c>
      <c r="H30" s="11">
        <f t="shared" si="0"/>
        <v>-6164.469999999972</v>
      </c>
      <c r="I30" s="11">
        <f t="shared" si="1"/>
        <v>-6164.469999999972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1154703.41</v>
      </c>
      <c r="F32" s="11">
        <v>1142712.58</v>
      </c>
      <c r="G32" s="11">
        <f>E32</f>
        <v>1154703.41</v>
      </c>
      <c r="H32" s="11">
        <f t="shared" si="0"/>
        <v>-11990.829999999842</v>
      </c>
      <c r="I32" s="11">
        <f t="shared" si="1"/>
        <v>-11990.829999999842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15505.439999999999</v>
      </c>
      <c r="G36" s="32"/>
    </row>
    <row r="37" spans="1:7" ht="15.75" customHeight="1">
      <c r="A37" s="11" t="s">
        <v>16</v>
      </c>
      <c r="B37" s="37" t="s">
        <v>132</v>
      </c>
      <c r="C37" s="37"/>
      <c r="D37" s="37"/>
      <c r="E37" s="37"/>
      <c r="F37" s="38">
        <v>14726.48</v>
      </c>
      <c r="G37" s="38"/>
    </row>
    <row r="38" spans="1:7" ht="15.75" customHeight="1">
      <c r="A38" s="11" t="s">
        <v>18</v>
      </c>
      <c r="B38" s="37" t="s">
        <v>133</v>
      </c>
      <c r="C38" s="37"/>
      <c r="D38" s="37"/>
      <c r="E38" s="37"/>
      <c r="F38" s="38">
        <v>778.96</v>
      </c>
      <c r="G38" s="38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B37:E37"/>
    <mergeCell ref="F37:G37"/>
    <mergeCell ref="B38:E38"/>
    <mergeCell ref="F38:G38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180" verticalDpi="18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1.8515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93</v>
      </c>
    </row>
    <row r="8" spans="1:6" s="3" customFormat="1" ht="15">
      <c r="A8" s="3" t="s">
        <v>3</v>
      </c>
      <c r="F8" s="4" t="s">
        <v>94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/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-4322.55</v>
      </c>
      <c r="E18" s="12">
        <v>167718.35</v>
      </c>
      <c r="F18" s="12">
        <v>166375.9</v>
      </c>
      <c r="G18" s="12">
        <f>E18</f>
        <v>167718.35</v>
      </c>
      <c r="H18" s="13">
        <f aca="true" t="shared" si="0" ref="H18:H32">D18+F18-G18</f>
        <v>-5665</v>
      </c>
      <c r="I18" s="13">
        <f aca="true" t="shared" si="1" ref="I18:I32">F18-E18</f>
        <v>-1342.4500000000116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-1592.5184210526315</v>
      </c>
      <c r="E19" s="12">
        <f>E18*K19</f>
        <v>61790.971052631576</v>
      </c>
      <c r="F19" s="12">
        <f>F18*K19</f>
        <v>61296.38421052631</v>
      </c>
      <c r="G19" s="12">
        <f>E19</f>
        <v>61790.971052631576</v>
      </c>
      <c r="H19" s="13">
        <f t="shared" si="0"/>
        <v>-2087.1052631579005</v>
      </c>
      <c r="I19" s="13">
        <f t="shared" si="1"/>
        <v>-494.58684210526553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-901.5845029239767</v>
      </c>
      <c r="E20" s="12">
        <f>E18*K20</f>
        <v>34982.189961013646</v>
      </c>
      <c r="F20" s="12">
        <f>F18*K20</f>
        <v>34702.18576998051</v>
      </c>
      <c r="G20" s="12">
        <f>E20</f>
        <v>34982.189961013646</v>
      </c>
      <c r="H20" s="13">
        <f t="shared" si="0"/>
        <v>-1181.5886939571137</v>
      </c>
      <c r="I20" s="13">
        <f t="shared" si="1"/>
        <v>-280.0041910331347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-842.6023391812867</v>
      </c>
      <c r="E21" s="12">
        <f>E18*K21</f>
        <v>32693.63547758285</v>
      </c>
      <c r="F21" s="12">
        <f>F18*K21</f>
        <v>32431.949317738792</v>
      </c>
      <c r="G21" s="12">
        <f>E21</f>
        <v>32693.63547758285</v>
      </c>
      <c r="H21" s="13">
        <f t="shared" si="0"/>
        <v>-1104.2884990253442</v>
      </c>
      <c r="I21" s="13">
        <f t="shared" si="1"/>
        <v>-261.68615984405915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-985.8447368421052</v>
      </c>
      <c r="E22" s="12">
        <f>E18*K22</f>
        <v>38251.553508771925</v>
      </c>
      <c r="F22" s="12">
        <f>F18*K22</f>
        <v>37945.38070175438</v>
      </c>
      <c r="G22" s="12">
        <f>E22</f>
        <v>38251.553508771925</v>
      </c>
      <c r="H22" s="13">
        <f t="shared" si="0"/>
        <v>-1292.0175438596489</v>
      </c>
      <c r="I22" s="13">
        <f t="shared" si="1"/>
        <v>-306.172807017545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-2163.53</v>
      </c>
      <c r="E24" s="13">
        <v>53943</v>
      </c>
      <c r="F24" s="13">
        <v>53825.31</v>
      </c>
      <c r="G24" s="13">
        <f>E24</f>
        <v>53943</v>
      </c>
      <c r="H24" s="13">
        <f t="shared" si="0"/>
        <v>-2281.220000000001</v>
      </c>
      <c r="I24" s="13">
        <f t="shared" si="1"/>
        <v>-117.69000000000233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-41792.58</v>
      </c>
      <c r="E26" s="11">
        <v>81082.85</v>
      </c>
      <c r="F26" s="11">
        <v>80750.72</v>
      </c>
      <c r="G26" s="11">
        <v>54181.6</v>
      </c>
      <c r="H26" s="11">
        <f>D26+F26-G26</f>
        <v>-15223.46</v>
      </c>
      <c r="I26" s="11">
        <f>F26-E26</f>
        <v>-332.13000000000466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14001.63</v>
      </c>
      <c r="E27" s="11">
        <v>0</v>
      </c>
      <c r="F27" s="11">
        <v>995.82</v>
      </c>
      <c r="G27" s="11">
        <v>0</v>
      </c>
      <c r="H27" s="11">
        <f t="shared" si="0"/>
        <v>14997.449999999999</v>
      </c>
      <c r="I27" s="11">
        <f t="shared" si="1"/>
        <v>995.82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1060431.2</v>
      </c>
      <c r="F28" s="11">
        <f t="shared" si="2"/>
        <v>1028170.48</v>
      </c>
      <c r="G28" s="11">
        <f t="shared" si="2"/>
        <v>1060544.49</v>
      </c>
      <c r="H28" s="11">
        <f t="shared" si="2"/>
        <v>-32374.01000000004</v>
      </c>
      <c r="I28" s="11">
        <f t="shared" si="2"/>
        <v>-32260.720000000038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17091.92</v>
      </c>
      <c r="F29" s="11">
        <v>15351.24</v>
      </c>
      <c r="G29" s="11">
        <v>17205.21</v>
      </c>
      <c r="H29" s="11">
        <f t="shared" si="0"/>
        <v>-1853.9699999999993</v>
      </c>
      <c r="I29" s="11">
        <f t="shared" si="1"/>
        <v>-1740.6799999999985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375506.88</v>
      </c>
      <c r="F30" s="11">
        <v>357588.13</v>
      </c>
      <c r="G30" s="11">
        <f>E30</f>
        <v>375506.88</v>
      </c>
      <c r="H30" s="11">
        <f t="shared" si="0"/>
        <v>-17918.75</v>
      </c>
      <c r="I30" s="11">
        <f t="shared" si="1"/>
        <v>-17918.75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667832.4</v>
      </c>
      <c r="F32" s="11">
        <v>655231.11</v>
      </c>
      <c r="G32" s="11">
        <f>E32</f>
        <v>667832.4</v>
      </c>
      <c r="H32" s="11">
        <f t="shared" si="0"/>
        <v>-12601.290000000037</v>
      </c>
      <c r="I32" s="11">
        <f t="shared" si="1"/>
        <v>-12601.290000000037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54181.6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54181.6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95</v>
      </c>
    </row>
    <row r="8" spans="1:6" s="3" customFormat="1" ht="15">
      <c r="A8" s="3" t="s">
        <v>3</v>
      </c>
      <c r="F8" s="4" t="s">
        <v>96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-322.55</v>
      </c>
      <c r="E18" s="12">
        <v>207291.48</v>
      </c>
      <c r="F18" s="12">
        <v>198334.75</v>
      </c>
      <c r="G18" s="12">
        <f>E18</f>
        <v>207291.48</v>
      </c>
      <c r="H18" s="13">
        <f aca="true" t="shared" si="0" ref="H18:H33">D18+F18-G18</f>
        <v>-9279.279999999999</v>
      </c>
      <c r="I18" s="13">
        <f aca="true" t="shared" si="1" ref="I18:I33">F18-E18</f>
        <v>-8956.73000000001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-118.83421052631579</v>
      </c>
      <c r="E19" s="12">
        <f>E18*K19</f>
        <v>76370.5452631579</v>
      </c>
      <c r="F19" s="12">
        <f>F18*K19</f>
        <v>73070.69736842105</v>
      </c>
      <c r="G19" s="12">
        <f>E19</f>
        <v>76370.5452631579</v>
      </c>
      <c r="H19" s="13">
        <f t="shared" si="0"/>
        <v>-3418.6821052631567</v>
      </c>
      <c r="I19" s="13">
        <f t="shared" si="1"/>
        <v>-3299.847894736842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-67.27651072124758</v>
      </c>
      <c r="E20" s="12">
        <f>E18*K20</f>
        <v>43236.23461988305</v>
      </c>
      <c r="F20" s="12">
        <f>F18*K20</f>
        <v>41368.066764132556</v>
      </c>
      <c r="G20" s="12">
        <f>E20</f>
        <v>43236.23461988305</v>
      </c>
      <c r="H20" s="13">
        <f t="shared" si="0"/>
        <v>-1935.44436647174</v>
      </c>
      <c r="I20" s="13">
        <f t="shared" si="1"/>
        <v>-1868.167855750493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-62.87524366471736</v>
      </c>
      <c r="E21" s="12">
        <f>E18*K21</f>
        <v>40407.69590643275</v>
      </c>
      <c r="F21" s="12">
        <f>F18*K21</f>
        <v>38661.74463937622</v>
      </c>
      <c r="G21" s="12">
        <f>E21</f>
        <v>40407.69590643275</v>
      </c>
      <c r="H21" s="13">
        <f t="shared" si="0"/>
        <v>-1808.82651072125</v>
      </c>
      <c r="I21" s="13">
        <f t="shared" si="1"/>
        <v>-1745.951267056531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-73.56403508771929</v>
      </c>
      <c r="E22" s="12">
        <f>E18*K22</f>
        <v>47277.00421052631</v>
      </c>
      <c r="F22" s="12">
        <f>F18*K22</f>
        <v>45234.241228070176</v>
      </c>
      <c r="G22" s="12">
        <f>E22</f>
        <v>47277.00421052631</v>
      </c>
      <c r="H22" s="13">
        <f t="shared" si="0"/>
        <v>-2116.3270175438593</v>
      </c>
      <c r="I22" s="13">
        <f t="shared" si="1"/>
        <v>-2042.7629824561373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-3334.1</v>
      </c>
      <c r="E24" s="13">
        <v>66674.81</v>
      </c>
      <c r="F24" s="13">
        <v>64792.37</v>
      </c>
      <c r="G24" s="13">
        <f>E24</f>
        <v>66674.81</v>
      </c>
      <c r="H24" s="13">
        <f t="shared" si="0"/>
        <v>-5216.539999999994</v>
      </c>
      <c r="I24" s="13">
        <f t="shared" si="1"/>
        <v>-1882.439999999995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29482.76</v>
      </c>
      <c r="E26" s="13">
        <v>100211.04</v>
      </c>
      <c r="F26" s="13">
        <v>97087.68</v>
      </c>
      <c r="G26" s="13">
        <v>0</v>
      </c>
      <c r="H26" s="13">
        <f>D26+F26-G26</f>
        <v>126570.43999999999</v>
      </c>
      <c r="I26" s="13">
        <f>F26-E26</f>
        <v>-3123.3600000000006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116322.94</v>
      </c>
      <c r="E27" s="11">
        <v>43044.6</v>
      </c>
      <c r="F27" s="11">
        <v>40747.88</v>
      </c>
      <c r="G27" s="11">
        <v>0</v>
      </c>
      <c r="H27" s="11">
        <f t="shared" si="0"/>
        <v>157070.82</v>
      </c>
      <c r="I27" s="11">
        <f t="shared" si="1"/>
        <v>-2296.720000000001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123.10000000000001</v>
      </c>
      <c r="D28" s="11">
        <f t="shared" si="2"/>
        <v>0</v>
      </c>
      <c r="E28" s="11">
        <f t="shared" si="2"/>
        <v>467728.41000000003</v>
      </c>
      <c r="F28" s="11">
        <f t="shared" si="2"/>
        <v>425267.7</v>
      </c>
      <c r="G28" s="11">
        <f t="shared" si="2"/>
        <v>467730.92000000004</v>
      </c>
      <c r="H28" s="11">
        <f t="shared" si="2"/>
        <v>-42463.22000000004</v>
      </c>
      <c r="I28" s="11">
        <f t="shared" si="2"/>
        <v>-42460.710000000036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15026.88</v>
      </c>
      <c r="F29" s="11">
        <v>13299.96</v>
      </c>
      <c r="G29" s="11">
        <v>15029.39</v>
      </c>
      <c r="H29" s="11">
        <f t="shared" si="0"/>
        <v>-1729.4300000000003</v>
      </c>
      <c r="I29" s="11">
        <f t="shared" si="1"/>
        <v>-1726.92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452701.53</v>
      </c>
      <c r="F30" s="11">
        <v>411967.74</v>
      </c>
      <c r="G30" s="11">
        <f>E30</f>
        <v>452701.53</v>
      </c>
      <c r="H30" s="11">
        <f t="shared" si="0"/>
        <v>-40733.79000000004</v>
      </c>
      <c r="I30" s="11">
        <f t="shared" si="1"/>
        <v>-40733.79000000004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hidden="1">
      <c r="A32" s="11" t="s">
        <v>41</v>
      </c>
      <c r="B32" s="11" t="s">
        <v>43</v>
      </c>
      <c r="C32" s="22"/>
      <c r="D32" s="11">
        <v>0</v>
      </c>
      <c r="E32" s="11"/>
      <c r="F32" s="11"/>
      <c r="G32" s="11"/>
      <c r="H32" s="11">
        <f t="shared" si="0"/>
        <v>0</v>
      </c>
      <c r="I32" s="11">
        <f t="shared" si="1"/>
        <v>0</v>
      </c>
    </row>
    <row r="33" spans="1:9" ht="15" customHeight="1">
      <c r="A33" s="11" t="s">
        <v>42</v>
      </c>
      <c r="B33" s="11" t="s">
        <v>43</v>
      </c>
      <c r="C33" s="23">
        <v>1387.89</v>
      </c>
      <c r="D33" s="11">
        <v>0</v>
      </c>
      <c r="E33" s="11">
        <v>825456.94</v>
      </c>
      <c r="F33" s="11">
        <v>806939.74</v>
      </c>
      <c r="G33" s="11">
        <f>E33</f>
        <v>825456.94</v>
      </c>
      <c r="H33" s="11">
        <f t="shared" si="0"/>
        <v>-18517.199999999953</v>
      </c>
      <c r="I33" s="11">
        <f t="shared" si="1"/>
        <v>-18517.199999999953</v>
      </c>
    </row>
    <row r="34" spans="2:5" ht="15">
      <c r="B34" s="16"/>
      <c r="C34" s="16"/>
      <c r="D34" s="16"/>
      <c r="E34" s="16"/>
    </row>
    <row r="35" s="3" customFormat="1" ht="15"/>
    <row r="36" spans="1:9" s="3" customFormat="1" ht="15">
      <c r="A36" s="3" t="s">
        <v>56</v>
      </c>
      <c r="G36" s="3" t="s">
        <v>50</v>
      </c>
      <c r="I36" s="3" t="s">
        <v>170</v>
      </c>
    </row>
    <row r="37" s="3" customFormat="1" ht="15"/>
    <row r="38" s="3" customFormat="1" ht="15"/>
    <row r="39" s="3" customFormat="1" ht="15">
      <c r="G39" s="4" t="s">
        <v>171</v>
      </c>
    </row>
    <row r="40" s="3" customFormat="1" ht="15"/>
    <row r="41" s="3" customFormat="1" ht="15"/>
    <row r="42" s="3" customFormat="1" ht="15">
      <c r="A42" s="3" t="s">
        <v>51</v>
      </c>
    </row>
    <row r="43" spans="4:8" s="3" customFormat="1" ht="15">
      <c r="D43" s="17" t="s">
        <v>52</v>
      </c>
      <c r="F43" s="17"/>
      <c r="G43" s="17"/>
      <c r="H43" s="17"/>
    </row>
    <row r="44" s="3" customFormat="1" ht="15"/>
    <row r="45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3" width="0" style="1" hidden="1" customWidth="1"/>
    <col min="14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97</v>
      </c>
    </row>
    <row r="8" spans="1:6" s="3" customFormat="1" ht="15">
      <c r="A8" s="3" t="s">
        <v>3</v>
      </c>
      <c r="F8" s="4" t="s">
        <v>98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-5278.71</v>
      </c>
      <c r="E18" s="12">
        <v>209224.44</v>
      </c>
      <c r="F18" s="12">
        <v>201029.25</v>
      </c>
      <c r="G18" s="12">
        <f>E18</f>
        <v>209224.44</v>
      </c>
      <c r="H18" s="13">
        <f aca="true" t="shared" si="0" ref="H18:H32">D18+F18-G18</f>
        <v>-13473.899999999994</v>
      </c>
      <c r="I18" s="13">
        <f aca="true" t="shared" si="1" ref="I18:I32">F18-E18</f>
        <v>-8195.190000000002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-1944.787894736842</v>
      </c>
      <c r="E19" s="12">
        <f>E18*K19</f>
        <v>77082.68842105263</v>
      </c>
      <c r="F19" s="12">
        <f>F18*K19</f>
        <v>74063.40789473684</v>
      </c>
      <c r="G19" s="12">
        <f>E19</f>
        <v>77082.68842105263</v>
      </c>
      <c r="H19" s="13">
        <f t="shared" si="0"/>
        <v>-4964.068421052638</v>
      </c>
      <c r="I19" s="13">
        <f t="shared" si="1"/>
        <v>-3019.2805263157934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-1101.017485380117</v>
      </c>
      <c r="E20" s="12">
        <f>E18*K20</f>
        <v>43639.405614035095</v>
      </c>
      <c r="F20" s="12">
        <f>F18*K20</f>
        <v>41930.07748538012</v>
      </c>
      <c r="G20" s="12">
        <f>E20</f>
        <v>43639.405614035095</v>
      </c>
      <c r="H20" s="13">
        <f t="shared" si="0"/>
        <v>-2810.34561403509</v>
      </c>
      <c r="I20" s="13">
        <f t="shared" si="1"/>
        <v>-1709.3281286549754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-1028.9883040935674</v>
      </c>
      <c r="E21" s="12">
        <f>E18*K21</f>
        <v>40784.49122807018</v>
      </c>
      <c r="F21" s="12">
        <f>F18*K21</f>
        <v>39186.98830409357</v>
      </c>
      <c r="G21" s="12">
        <f>E21</f>
        <v>40784.49122807018</v>
      </c>
      <c r="H21" s="13">
        <f t="shared" si="0"/>
        <v>-2626.491228070183</v>
      </c>
      <c r="I21" s="13">
        <f t="shared" si="1"/>
        <v>-1597.5029239766154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-1203.9163157894736</v>
      </c>
      <c r="E22" s="12">
        <f>E18*K22</f>
        <v>47717.854736842106</v>
      </c>
      <c r="F22" s="12">
        <f>F18*K22</f>
        <v>45848.77631578947</v>
      </c>
      <c r="G22" s="12">
        <f>E22</f>
        <v>47717.854736842106</v>
      </c>
      <c r="H22" s="13">
        <f t="shared" si="0"/>
        <v>-3072.9947368421053</v>
      </c>
      <c r="I22" s="13">
        <f t="shared" si="1"/>
        <v>-1869.0784210526326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-2187.61</v>
      </c>
      <c r="E24" s="13">
        <v>67296.24</v>
      </c>
      <c r="F24" s="13">
        <v>66102.95</v>
      </c>
      <c r="G24" s="13">
        <f>E24</f>
        <v>67296.24</v>
      </c>
      <c r="H24" s="13">
        <f t="shared" si="0"/>
        <v>-3380.9000000000087</v>
      </c>
      <c r="I24" s="13">
        <f t="shared" si="1"/>
        <v>-1193.2900000000081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27960.97</v>
      </c>
      <c r="E26" s="11">
        <v>101145.84</v>
      </c>
      <c r="F26" s="11">
        <v>98973.73</v>
      </c>
      <c r="G26" s="11">
        <v>0</v>
      </c>
      <c r="H26" s="11">
        <f>D26+F26-G26</f>
        <v>126934.7</v>
      </c>
      <c r="I26" s="11">
        <f>F26-E26</f>
        <v>-2172.1100000000006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-46404.62</v>
      </c>
      <c r="E27" s="11">
        <v>58080.6</v>
      </c>
      <c r="F27" s="11">
        <v>57566.11</v>
      </c>
      <c r="G27" s="11">
        <v>0</v>
      </c>
      <c r="H27" s="11">
        <f t="shared" si="0"/>
        <v>11161.489999999998</v>
      </c>
      <c r="I27" s="11">
        <f t="shared" si="1"/>
        <v>-514.489999999998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1353230.58</v>
      </c>
      <c r="F28" s="11">
        <f t="shared" si="2"/>
        <v>1302150.2</v>
      </c>
      <c r="G28" s="11">
        <f t="shared" si="2"/>
        <v>1353497.05</v>
      </c>
      <c r="H28" s="11">
        <f t="shared" si="2"/>
        <v>-51346.85000000005</v>
      </c>
      <c r="I28" s="11">
        <f t="shared" si="2"/>
        <v>-51080.38000000005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20941.05</v>
      </c>
      <c r="F29" s="11">
        <v>18815.66</v>
      </c>
      <c r="G29" s="11">
        <v>21207.52</v>
      </c>
      <c r="H29" s="11">
        <f t="shared" si="0"/>
        <v>-2391.8600000000006</v>
      </c>
      <c r="I29" s="11">
        <f t="shared" si="1"/>
        <v>-2125.3899999999994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499135.23</v>
      </c>
      <c r="F30" s="11">
        <v>467839.8</v>
      </c>
      <c r="G30" s="11">
        <f>E30</f>
        <v>499135.23</v>
      </c>
      <c r="H30" s="11">
        <f t="shared" si="0"/>
        <v>-31295.429999999993</v>
      </c>
      <c r="I30" s="11">
        <f t="shared" si="1"/>
        <v>-31295.429999999993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833154.3</v>
      </c>
      <c r="F32" s="11">
        <v>815494.74</v>
      </c>
      <c r="G32" s="11">
        <f>E32</f>
        <v>833154.3</v>
      </c>
      <c r="H32" s="11">
        <f t="shared" si="0"/>
        <v>-17659.560000000056</v>
      </c>
      <c r="I32" s="11">
        <f t="shared" si="1"/>
        <v>-17659.560000000056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2932.31</v>
      </c>
      <c r="G36" s="32"/>
    </row>
    <row r="37" spans="1:7" ht="15.75" customHeight="1">
      <c r="A37" s="11" t="s">
        <v>16</v>
      </c>
      <c r="B37" s="37" t="s">
        <v>155</v>
      </c>
      <c r="C37" s="37"/>
      <c r="D37" s="37"/>
      <c r="E37" s="37"/>
      <c r="F37" s="38">
        <v>2932.31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A13:I13"/>
    <mergeCell ref="A33:I33"/>
    <mergeCell ref="B35:E35"/>
    <mergeCell ref="F35:G35"/>
    <mergeCell ref="A1:I1"/>
    <mergeCell ref="A2:I2"/>
    <mergeCell ref="A3:I3"/>
    <mergeCell ref="A5:I5"/>
    <mergeCell ref="B37:E37"/>
    <mergeCell ref="F37:G37"/>
    <mergeCell ref="A15:I15"/>
    <mergeCell ref="A14:I14"/>
    <mergeCell ref="B36:E36"/>
    <mergeCell ref="F36:G3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99</v>
      </c>
    </row>
    <row r="8" spans="1:6" s="3" customFormat="1" ht="15">
      <c r="A8" s="3" t="s">
        <v>3</v>
      </c>
      <c r="F8" s="4" t="s">
        <v>100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-6053.91</v>
      </c>
      <c r="E18" s="12">
        <v>194690.94</v>
      </c>
      <c r="F18" s="12">
        <v>196599.71</v>
      </c>
      <c r="G18" s="12">
        <f aca="true" t="shared" si="0" ref="G18:G24">E18</f>
        <v>194690.94</v>
      </c>
      <c r="H18" s="13">
        <f aca="true" t="shared" si="1" ref="H18:H32">D18+F18-G18</f>
        <v>-4145.140000000014</v>
      </c>
      <c r="I18" s="13">
        <f aca="true" t="shared" si="2" ref="I18:I32">F18-E18</f>
        <v>1908.7699999999895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-2095.5842307692305</v>
      </c>
      <c r="E19" s="12">
        <f>E18*K19</f>
        <v>67393.0176923077</v>
      </c>
      <c r="F19" s="12">
        <f>F18*K19</f>
        <v>68053.74576923077</v>
      </c>
      <c r="G19" s="12">
        <f t="shared" si="0"/>
        <v>67393.0176923077</v>
      </c>
      <c r="H19" s="13">
        <f t="shared" si="1"/>
        <v>-1434.8561538461654</v>
      </c>
      <c r="I19" s="13">
        <f t="shared" si="2"/>
        <v>660.7280769230711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-1186.3889560439561</v>
      </c>
      <c r="E20" s="12">
        <f>E18*K20</f>
        <v>38153.719010989014</v>
      </c>
      <c r="F20" s="12">
        <f>F18*K20</f>
        <v>38527.781996337</v>
      </c>
      <c r="G20" s="12">
        <f t="shared" si="0"/>
        <v>38153.719010989014</v>
      </c>
      <c r="H20" s="13">
        <f t="shared" si="1"/>
        <v>-812.3259706959725</v>
      </c>
      <c r="I20" s="13">
        <f t="shared" si="2"/>
        <v>374.06298534798407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-1474.6703846153848</v>
      </c>
      <c r="E21" s="12">
        <f>E18*K21</f>
        <v>47424.71615384616</v>
      </c>
      <c r="F21" s="12">
        <f>F18*K21</f>
        <v>47889.672948717955</v>
      </c>
      <c r="G21" s="12">
        <f t="shared" si="0"/>
        <v>47424.71615384616</v>
      </c>
      <c r="H21" s="13">
        <f t="shared" si="1"/>
        <v>-1009.7135897435874</v>
      </c>
      <c r="I21" s="13">
        <f t="shared" si="2"/>
        <v>464.95679487179586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-1297.2664285714284</v>
      </c>
      <c r="E22" s="12">
        <f>E18*K22</f>
        <v>41719.48714285714</v>
      </c>
      <c r="F22" s="12">
        <f>F18*K22</f>
        <v>42128.50928571428</v>
      </c>
      <c r="G22" s="12">
        <f t="shared" si="0"/>
        <v>41719.48714285714</v>
      </c>
      <c r="H22" s="13">
        <f t="shared" si="1"/>
        <v>-888.2442857142887</v>
      </c>
      <c r="I22" s="13">
        <f t="shared" si="2"/>
        <v>409.02214285713853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-2645.5</v>
      </c>
      <c r="E23" s="13">
        <v>90483.64</v>
      </c>
      <c r="F23" s="13">
        <v>90535.17</v>
      </c>
      <c r="G23" s="13">
        <f t="shared" si="0"/>
        <v>90483.64</v>
      </c>
      <c r="H23" s="13">
        <f t="shared" si="1"/>
        <v>-2593.970000000001</v>
      </c>
      <c r="I23" s="13">
        <f t="shared" si="2"/>
        <v>51.529999999998836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-2196.84</v>
      </c>
      <c r="E24" s="13">
        <v>59007.36</v>
      </c>
      <c r="F24" s="13">
        <v>60392.08</v>
      </c>
      <c r="G24" s="13">
        <f t="shared" si="0"/>
        <v>59007.36</v>
      </c>
      <c r="H24" s="13">
        <f t="shared" si="1"/>
        <v>-812.1199999999953</v>
      </c>
      <c r="I24" s="13">
        <f t="shared" si="2"/>
        <v>1384.7200000000012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1"/>
        <v>0</v>
      </c>
      <c r="I25" s="11">
        <f t="shared" si="2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117875.93</v>
      </c>
      <c r="E26" s="11">
        <v>97628.64</v>
      </c>
      <c r="F26" s="11">
        <v>100241.81</v>
      </c>
      <c r="G26" s="11">
        <v>35533.17</v>
      </c>
      <c r="H26" s="11">
        <f>D26+F26-G26</f>
        <v>182584.57</v>
      </c>
      <c r="I26" s="11">
        <f>F26-E26</f>
        <v>2613.1699999999983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-44806.58</v>
      </c>
      <c r="E27" s="11">
        <v>53641.8</v>
      </c>
      <c r="F27" s="11">
        <v>54890.02</v>
      </c>
      <c r="G27" s="11">
        <v>25865.13</v>
      </c>
      <c r="H27" s="11">
        <f t="shared" si="1"/>
        <v>-15781.690000000006</v>
      </c>
      <c r="I27" s="11">
        <f t="shared" si="2"/>
        <v>1248.219999999994</v>
      </c>
    </row>
    <row r="28" spans="1:9" ht="30.75" customHeight="1">
      <c r="A28" s="11" t="s">
        <v>35</v>
      </c>
      <c r="B28" s="11" t="s">
        <v>36</v>
      </c>
      <c r="C28" s="21">
        <f aca="true" t="shared" si="3" ref="C28:I28">SUM(C29:C32)</f>
        <v>1510.99</v>
      </c>
      <c r="D28" s="11">
        <f t="shared" si="3"/>
        <v>0</v>
      </c>
      <c r="E28" s="11">
        <f t="shared" si="3"/>
        <v>1210417.16</v>
      </c>
      <c r="F28" s="11">
        <f t="shared" si="3"/>
        <v>1231320.08</v>
      </c>
      <c r="G28" s="11">
        <f t="shared" si="3"/>
        <v>1211520.8599999999</v>
      </c>
      <c r="H28" s="11">
        <f t="shared" si="3"/>
        <v>19799.220000000063</v>
      </c>
      <c r="I28" s="11">
        <f t="shared" si="3"/>
        <v>20902.92000000006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29936.04</v>
      </c>
      <c r="F29" s="11">
        <v>24608.05</v>
      </c>
      <c r="G29" s="11">
        <f>5805.73+25234.01</f>
        <v>31039.739999999998</v>
      </c>
      <c r="H29" s="11">
        <f t="shared" si="1"/>
        <v>-6431.689999999999</v>
      </c>
      <c r="I29" s="11">
        <f t="shared" si="2"/>
        <v>-5327.990000000002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155921.59</v>
      </c>
      <c r="F30" s="11">
        <v>160466.3</v>
      </c>
      <c r="G30" s="11">
        <f>E30</f>
        <v>155921.59</v>
      </c>
      <c r="H30" s="11">
        <f t="shared" si="1"/>
        <v>4544.709999999992</v>
      </c>
      <c r="I30" s="11">
        <f t="shared" si="2"/>
        <v>4544.709999999992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294020.58</v>
      </c>
      <c r="F31" s="11">
        <v>306399.69</v>
      </c>
      <c r="G31" s="11">
        <f>E31</f>
        <v>294020.58</v>
      </c>
      <c r="H31" s="11">
        <f t="shared" si="1"/>
        <v>12379.109999999986</v>
      </c>
      <c r="I31" s="11">
        <f t="shared" si="2"/>
        <v>12379.109999999986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730538.95</v>
      </c>
      <c r="F32" s="11">
        <v>739846.04</v>
      </c>
      <c r="G32" s="11">
        <f>E32</f>
        <v>730538.95</v>
      </c>
      <c r="H32" s="11">
        <f t="shared" si="1"/>
        <v>9307.090000000084</v>
      </c>
      <c r="I32" s="11">
        <f t="shared" si="2"/>
        <v>9307.090000000084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35533.17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35533.17</v>
      </c>
      <c r="G37" s="38"/>
    </row>
    <row r="38" spans="1:7" s="15" customFormat="1" ht="15">
      <c r="A38" s="14" t="s">
        <v>25</v>
      </c>
      <c r="B38" s="28" t="s">
        <v>174</v>
      </c>
      <c r="C38" s="29"/>
      <c r="D38" s="29"/>
      <c r="E38" s="30"/>
      <c r="F38" s="31">
        <f>SUM(F39:G39)</f>
        <v>25865.13</v>
      </c>
      <c r="G38" s="32"/>
    </row>
    <row r="39" spans="1:7" ht="15.75" customHeight="1">
      <c r="A39" s="11" t="s">
        <v>173</v>
      </c>
      <c r="B39" s="37" t="s">
        <v>175</v>
      </c>
      <c r="C39" s="37"/>
      <c r="D39" s="37"/>
      <c r="E39" s="37"/>
      <c r="F39" s="38">
        <v>25865.13</v>
      </c>
      <c r="G39" s="38"/>
    </row>
    <row r="40" spans="2:5" ht="15">
      <c r="B40" s="16"/>
      <c r="C40" s="16"/>
      <c r="D40" s="16"/>
      <c r="E40" s="16"/>
    </row>
    <row r="41" s="3" customFormat="1" ht="15"/>
    <row r="42" spans="1:9" s="3" customFormat="1" ht="15">
      <c r="A42" s="3" t="s">
        <v>56</v>
      </c>
      <c r="G42" s="3" t="s">
        <v>50</v>
      </c>
      <c r="I42" s="3" t="s">
        <v>170</v>
      </c>
    </row>
    <row r="43" s="3" customFormat="1" ht="15"/>
    <row r="44" s="3" customFormat="1" ht="15"/>
    <row r="45" s="3" customFormat="1" ht="15">
      <c r="G45" s="4" t="s">
        <v>171</v>
      </c>
    </row>
    <row r="46" s="3" customFormat="1" ht="15"/>
    <row r="47" s="3" customFormat="1" ht="15"/>
    <row r="48" s="3" customFormat="1" ht="15">
      <c r="A48" s="3" t="s">
        <v>51</v>
      </c>
    </row>
    <row r="49" spans="4:8" s="3" customFormat="1" ht="15">
      <c r="D49" s="17" t="s">
        <v>52</v>
      </c>
      <c r="F49" s="17"/>
      <c r="G49" s="17"/>
      <c r="H49" s="17"/>
    </row>
    <row r="50" s="3" customFormat="1" ht="15"/>
    <row r="51" s="3" customFormat="1" ht="15"/>
  </sheetData>
  <sheetProtection/>
  <mergeCells count="18">
    <mergeCell ref="B39:E39"/>
    <mergeCell ref="F39:G39"/>
    <mergeCell ref="B37:E37"/>
    <mergeCell ref="F37:G37"/>
    <mergeCell ref="B36:E36"/>
    <mergeCell ref="F36:G36"/>
    <mergeCell ref="B38:E38"/>
    <mergeCell ref="F38:G38"/>
    <mergeCell ref="A15:I15"/>
    <mergeCell ref="A33:I33"/>
    <mergeCell ref="B35:E35"/>
    <mergeCell ref="F35:G3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101</v>
      </c>
    </row>
    <row r="8" spans="1:6" s="3" customFormat="1" ht="15">
      <c r="A8" s="3" t="s">
        <v>3</v>
      </c>
      <c r="F8" s="4" t="s">
        <v>102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-4872.32</v>
      </c>
      <c r="E18" s="12">
        <v>111898.08</v>
      </c>
      <c r="F18" s="12">
        <v>105526.02</v>
      </c>
      <c r="G18" s="12">
        <f>E18</f>
        <v>111898.08</v>
      </c>
      <c r="H18" s="13">
        <f aca="true" t="shared" si="0" ref="H18:H32">D18+F18-G18</f>
        <v>-11244.37999999999</v>
      </c>
      <c r="I18" s="13">
        <f aca="true" t="shared" si="1" ref="I18:I32">F18-E18</f>
        <v>-6372.059999999998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-1795.0652631578946</v>
      </c>
      <c r="E19" s="12">
        <f>E18*K19</f>
        <v>41225.60842105263</v>
      </c>
      <c r="F19" s="12">
        <f>F18*K19</f>
        <v>38878.00736842105</v>
      </c>
      <c r="G19" s="12">
        <f>E19</f>
        <v>41225.60842105263</v>
      </c>
      <c r="H19" s="13">
        <f t="shared" si="0"/>
        <v>-4142.666315789473</v>
      </c>
      <c r="I19" s="13">
        <f t="shared" si="1"/>
        <v>-2347.6010526315804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-1016.2538791423002</v>
      </c>
      <c r="E20" s="12">
        <f>E18*K20</f>
        <v>23339.36561403509</v>
      </c>
      <c r="F20" s="12">
        <f>F18*K20</f>
        <v>22010.30046783626</v>
      </c>
      <c r="G20" s="12">
        <f>E20</f>
        <v>23339.36561403509</v>
      </c>
      <c r="H20" s="13">
        <f t="shared" si="0"/>
        <v>-2345.3190253411303</v>
      </c>
      <c r="I20" s="13">
        <f t="shared" si="1"/>
        <v>-1329.065146198831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-949.7699805068227</v>
      </c>
      <c r="E21" s="12">
        <f>E18*K21</f>
        <v>21812.49122807018</v>
      </c>
      <c r="F21" s="12">
        <f>F18*K21</f>
        <v>20570.37426900585</v>
      </c>
      <c r="G21" s="12">
        <f>E21</f>
        <v>21812.49122807018</v>
      </c>
      <c r="H21" s="13">
        <f t="shared" si="0"/>
        <v>-2191.8869395711517</v>
      </c>
      <c r="I21" s="13">
        <f t="shared" si="1"/>
        <v>-1242.1169590643294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-1111.2308771929822</v>
      </c>
      <c r="E22" s="12">
        <f>E18*K22</f>
        <v>25520.614736842104</v>
      </c>
      <c r="F22" s="12">
        <f>F18*K22</f>
        <v>24067.33789473684</v>
      </c>
      <c r="G22" s="12">
        <f>E22</f>
        <v>25520.614736842104</v>
      </c>
      <c r="H22" s="13">
        <f t="shared" si="0"/>
        <v>-2564.5077192982462</v>
      </c>
      <c r="I22" s="13">
        <f t="shared" si="1"/>
        <v>-1453.2768421052642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-1637.77</v>
      </c>
      <c r="E24" s="13">
        <v>35991.72</v>
      </c>
      <c r="F24" s="13">
        <v>35053.1</v>
      </c>
      <c r="G24" s="13">
        <f>E24</f>
        <v>35991.72</v>
      </c>
      <c r="H24" s="13">
        <f t="shared" si="0"/>
        <v>-2576.3899999999994</v>
      </c>
      <c r="I24" s="13">
        <f t="shared" si="1"/>
        <v>-938.6200000000026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-4432.44</v>
      </c>
      <c r="E26" s="11">
        <v>54095.04</v>
      </c>
      <c r="F26" s="11">
        <v>52183.68</v>
      </c>
      <c r="G26" s="11">
        <v>5744.12</v>
      </c>
      <c r="H26" s="11">
        <f>D26+F26-G26</f>
        <v>42007.119999999995</v>
      </c>
      <c r="I26" s="11">
        <f>F26-E26</f>
        <v>-1911.3600000000006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25159</v>
      </c>
      <c r="E27" s="11">
        <v>7381.8</v>
      </c>
      <c r="F27" s="11">
        <v>6703.02</v>
      </c>
      <c r="G27" s="11">
        <v>0</v>
      </c>
      <c r="H27" s="11">
        <f t="shared" si="0"/>
        <v>31862.02</v>
      </c>
      <c r="I27" s="11">
        <f t="shared" si="1"/>
        <v>-678.7799999999997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762356.9099999999</v>
      </c>
      <c r="F28" s="11">
        <f t="shared" si="2"/>
        <v>735315.74</v>
      </c>
      <c r="G28" s="11">
        <f t="shared" si="2"/>
        <v>762647.75</v>
      </c>
      <c r="H28" s="11">
        <f t="shared" si="2"/>
        <v>-27332.010000000002</v>
      </c>
      <c r="I28" s="11">
        <f t="shared" si="2"/>
        <v>-27041.17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2891.52</v>
      </c>
      <c r="F29" s="11">
        <v>2581.35</v>
      </c>
      <c r="G29" s="11">
        <v>3182.36</v>
      </c>
      <c r="H29" s="11">
        <f t="shared" si="0"/>
        <v>-601.0100000000002</v>
      </c>
      <c r="I29" s="11">
        <f t="shared" si="1"/>
        <v>-310.1700000000001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313876.16</v>
      </c>
      <c r="F30" s="11">
        <v>294676.17</v>
      </c>
      <c r="G30" s="11">
        <f>E30</f>
        <v>313876.16</v>
      </c>
      <c r="H30" s="11">
        <f t="shared" si="0"/>
        <v>-19199.98999999999</v>
      </c>
      <c r="I30" s="11">
        <f t="shared" si="1"/>
        <v>-19199.98999999999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445589.23</v>
      </c>
      <c r="F32" s="11">
        <v>438058.22</v>
      </c>
      <c r="G32" s="11">
        <f>E32</f>
        <v>445589.23</v>
      </c>
      <c r="H32" s="11">
        <f t="shared" si="0"/>
        <v>-7531.010000000009</v>
      </c>
      <c r="I32" s="11">
        <f t="shared" si="1"/>
        <v>-7531.010000000009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5744.12</v>
      </c>
      <c r="G36" s="32"/>
    </row>
    <row r="37" spans="1:7" ht="15.75" customHeight="1">
      <c r="A37" s="11" t="s">
        <v>16</v>
      </c>
      <c r="B37" s="37" t="s">
        <v>179</v>
      </c>
      <c r="C37" s="37"/>
      <c r="D37" s="37"/>
      <c r="E37" s="37"/>
      <c r="F37" s="38">
        <v>5744.12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0039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103</v>
      </c>
    </row>
    <row r="8" spans="1:6" s="3" customFormat="1" ht="15">
      <c r="A8" s="3" t="s">
        <v>3</v>
      </c>
      <c r="F8" s="4" t="s">
        <v>104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59.25</v>
      </c>
      <c r="E18" s="12">
        <v>22887.96</v>
      </c>
      <c r="F18" s="12">
        <v>22332.18</v>
      </c>
      <c r="G18" s="12">
        <f>E18</f>
        <v>22887.96</v>
      </c>
      <c r="H18" s="13">
        <f aca="true" t="shared" si="0" ref="H18:H32">D18+F18-G18</f>
        <v>-496.52999999999884</v>
      </c>
      <c r="I18" s="13">
        <f aca="true" t="shared" si="1" ref="I18:I32">F18-E18</f>
        <v>-555.7799999999988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21.82894736842105</v>
      </c>
      <c r="E19" s="12">
        <f>E18*K19</f>
        <v>8432.406315789473</v>
      </c>
      <c r="F19" s="12">
        <f>F18*K19</f>
        <v>8227.645263157894</v>
      </c>
      <c r="G19" s="12">
        <f>E19</f>
        <v>8432.406315789473</v>
      </c>
      <c r="H19" s="13">
        <f t="shared" si="0"/>
        <v>-182.9321052631567</v>
      </c>
      <c r="I19" s="13">
        <f t="shared" si="1"/>
        <v>-204.76105263157842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12.358187134502925</v>
      </c>
      <c r="E20" s="12">
        <f>E18*K20</f>
        <v>4773.901988304094</v>
      </c>
      <c r="F20" s="12">
        <f>F18*K20</f>
        <v>4657.9790643274855</v>
      </c>
      <c r="G20" s="12">
        <f>E20</f>
        <v>4773.901988304094</v>
      </c>
      <c r="H20" s="13">
        <f t="shared" si="0"/>
        <v>-103.56473684210505</v>
      </c>
      <c r="I20" s="13">
        <f t="shared" si="1"/>
        <v>-115.92292397660822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11.549707602339183</v>
      </c>
      <c r="E21" s="12">
        <f>E18*K21</f>
        <v>4461.590643274854</v>
      </c>
      <c r="F21" s="12">
        <f>F18*K21</f>
        <v>4353.251461988305</v>
      </c>
      <c r="G21" s="12">
        <f>E21</f>
        <v>4461.590643274854</v>
      </c>
      <c r="H21" s="13">
        <f t="shared" si="0"/>
        <v>-96.78947368420995</v>
      </c>
      <c r="I21" s="13">
        <f t="shared" si="1"/>
        <v>-108.33918128654932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13.51315789473684</v>
      </c>
      <c r="E22" s="12">
        <f>E18*K22</f>
        <v>5220.061052631579</v>
      </c>
      <c r="F22" s="12">
        <f>F18*K22</f>
        <v>5093.304210526316</v>
      </c>
      <c r="G22" s="12">
        <f>E22</f>
        <v>5220.061052631579</v>
      </c>
      <c r="H22" s="13">
        <f t="shared" si="0"/>
        <v>-113.24368421052623</v>
      </c>
      <c r="I22" s="13">
        <f t="shared" si="1"/>
        <v>-126.75684210526288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20.63</v>
      </c>
      <c r="E24" s="13">
        <v>7361.88</v>
      </c>
      <c r="F24" s="13">
        <v>7183.17</v>
      </c>
      <c r="G24" s="13">
        <f>E24</f>
        <v>7361.88</v>
      </c>
      <c r="H24" s="13">
        <f t="shared" si="0"/>
        <v>-158.07999999999993</v>
      </c>
      <c r="I24" s="13">
        <f t="shared" si="1"/>
        <v>-178.71000000000004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12057.28</v>
      </c>
      <c r="E26" s="11">
        <v>11064.72</v>
      </c>
      <c r="F26" s="11">
        <v>10796.03</v>
      </c>
      <c r="G26" s="11">
        <v>0</v>
      </c>
      <c r="H26" s="11">
        <f>D26+F26-G26</f>
        <v>22853.31</v>
      </c>
      <c r="I26" s="11">
        <f>F26-E26</f>
        <v>-268.6899999999987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5572.86</v>
      </c>
      <c r="E27" s="11">
        <v>0</v>
      </c>
      <c r="F27" s="11">
        <v>0</v>
      </c>
      <c r="G27" s="11">
        <v>0</v>
      </c>
      <c r="H27" s="11">
        <f t="shared" si="0"/>
        <v>5572.86</v>
      </c>
      <c r="I27" s="11">
        <f t="shared" si="1"/>
        <v>0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153069.77000000002</v>
      </c>
      <c r="F28" s="11">
        <f t="shared" si="2"/>
        <v>147061.15</v>
      </c>
      <c r="G28" s="11">
        <f t="shared" si="2"/>
        <v>150780.89</v>
      </c>
      <c r="H28" s="11">
        <f t="shared" si="2"/>
        <v>-3719.7400000000075</v>
      </c>
      <c r="I28" s="11">
        <f t="shared" si="2"/>
        <v>-6008.620000000007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2620.47</v>
      </c>
      <c r="F29" s="11">
        <v>2493.6</v>
      </c>
      <c r="G29" s="11">
        <v>331.59</v>
      </c>
      <c r="H29" s="11">
        <f t="shared" si="0"/>
        <v>2162.0099999999998</v>
      </c>
      <c r="I29" s="11">
        <f t="shared" si="1"/>
        <v>-126.86999999999989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59306.64</v>
      </c>
      <c r="F30" s="11">
        <v>57286.49</v>
      </c>
      <c r="G30" s="11">
        <f>E30</f>
        <v>59306.64</v>
      </c>
      <c r="H30" s="11">
        <f t="shared" si="0"/>
        <v>-2020.1500000000015</v>
      </c>
      <c r="I30" s="11">
        <f t="shared" si="1"/>
        <v>-2020.1500000000015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91142.66</v>
      </c>
      <c r="F32" s="11">
        <v>87281.06</v>
      </c>
      <c r="G32" s="11">
        <f>E32</f>
        <v>91142.66</v>
      </c>
      <c r="H32" s="11">
        <f t="shared" si="0"/>
        <v>-3861.600000000006</v>
      </c>
      <c r="I32" s="11">
        <f t="shared" si="1"/>
        <v>-3861.600000000006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107</v>
      </c>
    </row>
    <row r="8" spans="1:6" s="3" customFormat="1" ht="15">
      <c r="A8" s="3" t="s">
        <v>3</v>
      </c>
      <c r="F8" s="4" t="s">
        <v>108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10998.56</v>
      </c>
      <c r="E18" s="12">
        <v>22031.27</v>
      </c>
      <c r="F18" s="12">
        <v>21179.86</v>
      </c>
      <c r="G18" s="12">
        <f>E18</f>
        <v>22031.27</v>
      </c>
      <c r="H18" s="13">
        <f aca="true" t="shared" si="0" ref="H18:H32">D18+F18-G18</f>
        <v>10147.149999999998</v>
      </c>
      <c r="I18" s="13">
        <f aca="true" t="shared" si="1" ref="I18:I32">F18-E18</f>
        <v>-851.4099999999999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4052.1010526315786</v>
      </c>
      <c r="E19" s="12">
        <f>E18*K19</f>
        <v>8116.783684210526</v>
      </c>
      <c r="F19" s="12">
        <f>F18*K19</f>
        <v>7803.106315789473</v>
      </c>
      <c r="G19" s="12">
        <f>E19</f>
        <v>8116.783684210526</v>
      </c>
      <c r="H19" s="13">
        <f t="shared" si="0"/>
        <v>3738.4236842105256</v>
      </c>
      <c r="I19" s="13">
        <f t="shared" si="1"/>
        <v>-313.67736842105296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2294.0466276803118</v>
      </c>
      <c r="E20" s="12">
        <f>E18*K20</f>
        <v>4595.216159844055</v>
      </c>
      <c r="F20" s="12">
        <f>F18*K20</f>
        <v>4417.631617933724</v>
      </c>
      <c r="G20" s="12">
        <f>E20</f>
        <v>4595.216159844055</v>
      </c>
      <c r="H20" s="13">
        <f t="shared" si="0"/>
        <v>2116.46208576998</v>
      </c>
      <c r="I20" s="13">
        <f t="shared" si="1"/>
        <v>-177.5845419103316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2143.9688109161793</v>
      </c>
      <c r="E21" s="12">
        <f>E18*K21</f>
        <v>4294.594541910332</v>
      </c>
      <c r="F21" s="12">
        <f>F18*K21</f>
        <v>4128.627680311892</v>
      </c>
      <c r="G21" s="12">
        <f>E21</f>
        <v>4294.594541910332</v>
      </c>
      <c r="H21" s="13">
        <f t="shared" si="0"/>
        <v>1978.0019493177388</v>
      </c>
      <c r="I21" s="13">
        <f t="shared" si="1"/>
        <v>-165.96686159844012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2508.4435087719294</v>
      </c>
      <c r="E22" s="12">
        <f>E18*K22</f>
        <v>5024.675614035087</v>
      </c>
      <c r="F22" s="12">
        <f>F18*K22</f>
        <v>4830.494385964912</v>
      </c>
      <c r="G22" s="12">
        <f>E22</f>
        <v>5024.675614035087</v>
      </c>
      <c r="H22" s="13">
        <f t="shared" si="0"/>
        <v>2314.262280701754</v>
      </c>
      <c r="I22" s="13">
        <f t="shared" si="1"/>
        <v>-194.18122807017517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37.33</v>
      </c>
      <c r="E24" s="13">
        <v>7120.44</v>
      </c>
      <c r="F24" s="13">
        <v>6835.38</v>
      </c>
      <c r="G24" s="13">
        <f>E24</f>
        <v>7120.44</v>
      </c>
      <c r="H24" s="13">
        <f t="shared" si="0"/>
        <v>-247.72999999999956</v>
      </c>
      <c r="I24" s="13">
        <f t="shared" si="1"/>
        <v>-285.0599999999995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-15215.66</v>
      </c>
      <c r="E26" s="13">
        <v>10701.84</v>
      </c>
      <c r="F26" s="13">
        <v>10242.67</v>
      </c>
      <c r="G26" s="13">
        <v>3118.33</v>
      </c>
      <c r="H26" s="13">
        <f>D26+F26-G26</f>
        <v>-8091.32</v>
      </c>
      <c r="I26" s="13">
        <f>F26-E26</f>
        <v>-459.1700000000001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2292.18</v>
      </c>
      <c r="E27" s="11">
        <v>0</v>
      </c>
      <c r="F27" s="11">
        <v>8.55</v>
      </c>
      <c r="G27" s="11">
        <v>0</v>
      </c>
      <c r="H27" s="11">
        <f t="shared" si="0"/>
        <v>2300.73</v>
      </c>
      <c r="I27" s="11">
        <f t="shared" si="1"/>
        <v>8.55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142182.81</v>
      </c>
      <c r="F28" s="11">
        <f t="shared" si="2"/>
        <v>135247.97999999998</v>
      </c>
      <c r="G28" s="11">
        <f t="shared" si="2"/>
        <v>142108.85</v>
      </c>
      <c r="H28" s="11">
        <f t="shared" si="2"/>
        <v>-6860.870000000014</v>
      </c>
      <c r="I28" s="11">
        <f t="shared" si="2"/>
        <v>-6934.8300000000145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3617.41</v>
      </c>
      <c r="F29" s="11">
        <v>3283.76</v>
      </c>
      <c r="G29" s="11">
        <v>3543.45</v>
      </c>
      <c r="H29" s="11">
        <f t="shared" si="0"/>
        <v>-259.6899999999996</v>
      </c>
      <c r="I29" s="11">
        <f t="shared" si="1"/>
        <v>-333.64999999999964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50413.44</v>
      </c>
      <c r="F30" s="11">
        <v>47099.88</v>
      </c>
      <c r="G30" s="11">
        <f>E30</f>
        <v>50413.44</v>
      </c>
      <c r="H30" s="11">
        <f t="shared" si="0"/>
        <v>-3313.560000000005</v>
      </c>
      <c r="I30" s="11">
        <f t="shared" si="1"/>
        <v>-3313.560000000005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88151.96</v>
      </c>
      <c r="F32" s="11">
        <v>84864.34</v>
      </c>
      <c r="G32" s="11">
        <f>E32</f>
        <v>88151.96</v>
      </c>
      <c r="H32" s="11">
        <f t="shared" si="0"/>
        <v>-3287.62000000001</v>
      </c>
      <c r="I32" s="11">
        <f t="shared" si="1"/>
        <v>-3287.62000000001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3118.33</v>
      </c>
      <c r="G36" s="32"/>
    </row>
    <row r="37" spans="1:7" ht="15.75" customHeight="1">
      <c r="A37" s="11" t="s">
        <v>16</v>
      </c>
      <c r="B37" s="37" t="s">
        <v>144</v>
      </c>
      <c r="C37" s="37"/>
      <c r="D37" s="37"/>
      <c r="E37" s="37"/>
      <c r="F37" s="38">
        <v>3118.33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106</v>
      </c>
    </row>
    <row r="8" spans="1:6" s="3" customFormat="1" ht="15">
      <c r="A8" s="3" t="s">
        <v>3</v>
      </c>
      <c r="F8" s="4" t="s">
        <v>105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-3943.83</v>
      </c>
      <c r="E18" s="12">
        <v>16319.16</v>
      </c>
      <c r="F18" s="12">
        <v>16160.22</v>
      </c>
      <c r="G18" s="12">
        <f>E18</f>
        <v>16319.16</v>
      </c>
      <c r="H18" s="13">
        <f aca="true" t="shared" si="0" ref="H18:H32">D18+F18-G18</f>
        <v>-4102.77</v>
      </c>
      <c r="I18" s="13">
        <f aca="true" t="shared" si="1" ref="I18:I32">F18-E18</f>
        <v>-158.9400000000005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-1452.9899999999998</v>
      </c>
      <c r="E19" s="12">
        <f>E18*K19</f>
        <v>6012.322105263158</v>
      </c>
      <c r="F19" s="12">
        <f>F18*K19</f>
        <v>5953.765263157894</v>
      </c>
      <c r="G19" s="12">
        <f>E19</f>
        <v>6012.322105263158</v>
      </c>
      <c r="H19" s="13">
        <f t="shared" si="0"/>
        <v>-1511.5468421052637</v>
      </c>
      <c r="I19" s="13">
        <f t="shared" si="1"/>
        <v>-58.55684210526397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-822.5922222222223</v>
      </c>
      <c r="E20" s="12">
        <f>E18*K20</f>
        <v>3403.801403508772</v>
      </c>
      <c r="F20" s="12">
        <f>F18*K20</f>
        <v>3370.6501754385968</v>
      </c>
      <c r="G20" s="12">
        <f>E20</f>
        <v>3403.801403508772</v>
      </c>
      <c r="H20" s="13">
        <f t="shared" si="0"/>
        <v>-855.7434502923975</v>
      </c>
      <c r="I20" s="13">
        <f t="shared" si="1"/>
        <v>-33.15122807017542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-768.7777777777778</v>
      </c>
      <c r="E21" s="12">
        <f>E18*K21</f>
        <v>3181.122807017544</v>
      </c>
      <c r="F21" s="12">
        <f>F18*K21</f>
        <v>3150.140350877193</v>
      </c>
      <c r="G21" s="12">
        <f>E21</f>
        <v>3181.122807017544</v>
      </c>
      <c r="H21" s="13">
        <f t="shared" si="0"/>
        <v>-799.7602339181285</v>
      </c>
      <c r="I21" s="13">
        <f t="shared" si="1"/>
        <v>-30.982456140350678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-899.4699999999999</v>
      </c>
      <c r="E22" s="12">
        <f>E18*K22</f>
        <v>3721.9136842105263</v>
      </c>
      <c r="F22" s="12">
        <f>F18*K22</f>
        <v>3685.6642105263154</v>
      </c>
      <c r="G22" s="12">
        <f>E22</f>
        <v>3721.9136842105263</v>
      </c>
      <c r="H22" s="13">
        <f t="shared" si="0"/>
        <v>-935.7194736842107</v>
      </c>
      <c r="I22" s="13">
        <f t="shared" si="1"/>
        <v>-36.2494736842109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-1465.34</v>
      </c>
      <c r="E24" s="13">
        <v>6667.08</v>
      </c>
      <c r="F24" s="13">
        <v>5736.66</v>
      </c>
      <c r="G24" s="13">
        <f>E24</f>
        <v>6667.08</v>
      </c>
      <c r="H24" s="13">
        <f t="shared" si="0"/>
        <v>-2395.76</v>
      </c>
      <c r="I24" s="13">
        <f t="shared" si="1"/>
        <v>-930.4200000000001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-17482.05</v>
      </c>
      <c r="E26" s="13">
        <v>7629.24</v>
      </c>
      <c r="F26" s="13">
        <v>7461.58</v>
      </c>
      <c r="G26" s="13">
        <v>0</v>
      </c>
      <c r="H26" s="13">
        <f>D26+F26-G26</f>
        <v>-10020.47</v>
      </c>
      <c r="I26" s="13">
        <f>F26-E26</f>
        <v>-167.65999999999985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1">
        <f t="shared" si="1"/>
        <v>0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59595.280000000006</v>
      </c>
      <c r="F28" s="11">
        <f t="shared" si="2"/>
        <v>48261.71</v>
      </c>
      <c r="G28" s="11">
        <f t="shared" si="2"/>
        <v>58257.450000000004</v>
      </c>
      <c r="H28" s="11">
        <f t="shared" si="2"/>
        <v>-9995.740000000007</v>
      </c>
      <c r="I28" s="11">
        <f t="shared" si="2"/>
        <v>-11333.570000000007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1503.62</v>
      </c>
      <c r="F29" s="11">
        <v>937.01</v>
      </c>
      <c r="G29" s="11">
        <v>165.79</v>
      </c>
      <c r="H29" s="11">
        <f t="shared" si="0"/>
        <v>771.22</v>
      </c>
      <c r="I29" s="11">
        <f t="shared" si="1"/>
        <v>-566.6099999999999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58091.66</v>
      </c>
      <c r="F30" s="11">
        <v>47227.81</v>
      </c>
      <c r="G30" s="11">
        <f>E30</f>
        <v>58091.66</v>
      </c>
      <c r="H30" s="11">
        <f t="shared" si="0"/>
        <v>-10863.850000000006</v>
      </c>
      <c r="I30" s="11">
        <f t="shared" si="1"/>
        <v>-10863.850000000006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0</v>
      </c>
      <c r="F32" s="11">
        <v>96.89</v>
      </c>
      <c r="G32" s="11">
        <f>E32</f>
        <v>0</v>
      </c>
      <c r="H32" s="11">
        <f t="shared" si="0"/>
        <v>96.89</v>
      </c>
      <c r="I32" s="11">
        <f t="shared" si="1"/>
        <v>96.89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14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109</v>
      </c>
    </row>
    <row r="8" spans="1:6" s="3" customFormat="1" ht="15">
      <c r="A8" s="3" t="s">
        <v>3</v>
      </c>
      <c r="F8" s="4" t="s">
        <v>110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-3096.49</v>
      </c>
      <c r="E18" s="12">
        <v>198119.04</v>
      </c>
      <c r="F18" s="12">
        <v>197744.63</v>
      </c>
      <c r="G18" s="12">
        <f>E18</f>
        <v>198119.04</v>
      </c>
      <c r="H18" s="13">
        <f aca="true" t="shared" si="0" ref="H18:H32">D18+F18-G18</f>
        <v>-3470.899999999994</v>
      </c>
      <c r="I18" s="13">
        <f aca="true" t="shared" si="1" ref="I18:I32">F18-E18</f>
        <v>-374.4100000000035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-1140.8121052631577</v>
      </c>
      <c r="E19" s="12">
        <f>E18*K19</f>
        <v>72991.22526315789</v>
      </c>
      <c r="F19" s="12">
        <f>F18*K19</f>
        <v>72853.2847368421</v>
      </c>
      <c r="G19" s="12">
        <f>E19</f>
        <v>72991.22526315789</v>
      </c>
      <c r="H19" s="13">
        <f t="shared" si="0"/>
        <v>-1278.7526315789437</v>
      </c>
      <c r="I19" s="13">
        <f t="shared" si="1"/>
        <v>-137.94052631578234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-645.8565886939571</v>
      </c>
      <c r="E20" s="12">
        <f>E18*K20</f>
        <v>41323.074619883046</v>
      </c>
      <c r="F20" s="12">
        <f>F18*K20</f>
        <v>41244.981306042886</v>
      </c>
      <c r="G20" s="12">
        <f>E20</f>
        <v>41323.074619883046</v>
      </c>
      <c r="H20" s="13">
        <f t="shared" si="0"/>
        <v>-723.9499025341138</v>
      </c>
      <c r="I20" s="13">
        <f t="shared" si="1"/>
        <v>-78.09331384015968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-603.6042884990253</v>
      </c>
      <c r="E21" s="12">
        <f>E18*K21</f>
        <v>38619.69590643275</v>
      </c>
      <c r="F21" s="12">
        <f>F18*K21</f>
        <v>38546.71150097466</v>
      </c>
      <c r="G21" s="12">
        <f>E21</f>
        <v>38619.69590643275</v>
      </c>
      <c r="H21" s="13">
        <f t="shared" si="0"/>
        <v>-676.5886939571137</v>
      </c>
      <c r="I21" s="13">
        <f t="shared" si="1"/>
        <v>-72.9844054580899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-706.2170175438596</v>
      </c>
      <c r="E22" s="12">
        <f>E18*K22</f>
        <v>45185.044210526314</v>
      </c>
      <c r="F22" s="12">
        <f>F18*K22</f>
        <v>45099.65245614035</v>
      </c>
      <c r="G22" s="12">
        <f>E22</f>
        <v>45185.044210526314</v>
      </c>
      <c r="H22" s="13">
        <f t="shared" si="0"/>
        <v>-791.608771929823</v>
      </c>
      <c r="I22" s="13">
        <f t="shared" si="1"/>
        <v>-85.3917543859643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-592.67</v>
      </c>
      <c r="E24" s="13">
        <v>63724.2</v>
      </c>
      <c r="F24" s="13">
        <v>64337.72</v>
      </c>
      <c r="G24" s="13">
        <f>E24</f>
        <v>63724.2</v>
      </c>
      <c r="H24" s="13">
        <f t="shared" si="0"/>
        <v>20.85000000000582</v>
      </c>
      <c r="I24" s="13">
        <f t="shared" si="1"/>
        <v>613.5200000000041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85587.85</v>
      </c>
      <c r="E26" s="13">
        <v>95776.44</v>
      </c>
      <c r="F26" s="13">
        <v>96618.6</v>
      </c>
      <c r="G26" s="13">
        <v>46205.65</v>
      </c>
      <c r="H26" s="13">
        <f>D26+F26-G26</f>
        <v>136000.80000000002</v>
      </c>
      <c r="I26" s="13">
        <f>F26-E26</f>
        <v>842.1600000000035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-177041.1</v>
      </c>
      <c r="E27" s="11">
        <v>53902</v>
      </c>
      <c r="F27" s="11">
        <v>53596.91</v>
      </c>
      <c r="G27" s="11">
        <v>0</v>
      </c>
      <c r="H27" s="11">
        <f t="shared" si="0"/>
        <v>-123444.19</v>
      </c>
      <c r="I27" s="11">
        <f t="shared" si="1"/>
        <v>-305.0899999999965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1218765.45</v>
      </c>
      <c r="F28" s="11">
        <f t="shared" si="2"/>
        <v>1230671.37</v>
      </c>
      <c r="G28" s="11">
        <f t="shared" si="2"/>
        <v>1218348.78</v>
      </c>
      <c r="H28" s="11">
        <f t="shared" si="2"/>
        <v>12322.590000000102</v>
      </c>
      <c r="I28" s="11">
        <f t="shared" si="2"/>
        <v>11905.920000000102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14756.24</v>
      </c>
      <c r="F29" s="11">
        <v>14147.05</v>
      </c>
      <c r="G29" s="11">
        <v>14339.57</v>
      </c>
      <c r="H29" s="11">
        <f t="shared" si="0"/>
        <v>-192.52000000000044</v>
      </c>
      <c r="I29" s="11">
        <f t="shared" si="1"/>
        <v>-609.1900000000005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415078.1</v>
      </c>
      <c r="F30" s="11">
        <v>421376.02</v>
      </c>
      <c r="G30" s="11">
        <f>E30</f>
        <v>415078.1</v>
      </c>
      <c r="H30" s="11">
        <f t="shared" si="0"/>
        <v>6297.920000000042</v>
      </c>
      <c r="I30" s="11">
        <f t="shared" si="1"/>
        <v>6297.920000000042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788931.11</v>
      </c>
      <c r="F32" s="11">
        <v>795148.3</v>
      </c>
      <c r="G32" s="11">
        <f>E32</f>
        <v>788931.11</v>
      </c>
      <c r="H32" s="11">
        <f t="shared" si="0"/>
        <v>6217.1900000000605</v>
      </c>
      <c r="I32" s="11">
        <f t="shared" si="1"/>
        <v>6217.1900000000605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46205.649999999994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42259.56</v>
      </c>
      <c r="G37" s="38"/>
    </row>
    <row r="38" spans="1:7" ht="15.75" customHeight="1">
      <c r="A38" s="11" t="s">
        <v>18</v>
      </c>
      <c r="B38" s="37" t="s">
        <v>152</v>
      </c>
      <c r="C38" s="37"/>
      <c r="D38" s="37"/>
      <c r="E38" s="37"/>
      <c r="F38" s="38">
        <v>3946.09</v>
      </c>
      <c r="G38" s="38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B37:E37"/>
    <mergeCell ref="F37:G37"/>
    <mergeCell ref="B38:E38"/>
    <mergeCell ref="F38:G38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111</v>
      </c>
    </row>
    <row r="8" spans="1:6" s="3" customFormat="1" ht="15">
      <c r="A8" s="3" t="s">
        <v>3</v>
      </c>
      <c r="F8" s="4" t="s">
        <v>112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-7363.82</v>
      </c>
      <c r="E18" s="12">
        <v>182538.6</v>
      </c>
      <c r="F18" s="12">
        <v>177802.22</v>
      </c>
      <c r="G18" s="12">
        <f>E18</f>
        <v>182538.6</v>
      </c>
      <c r="H18" s="13">
        <f aca="true" t="shared" si="0" ref="H18:H32">D18+F18-G18</f>
        <v>-12100.200000000012</v>
      </c>
      <c r="I18" s="13">
        <f aca="true" t="shared" si="1" ref="I18:I32">F18-E18</f>
        <v>-4736.380000000005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-2549.0146153846154</v>
      </c>
      <c r="E19" s="12">
        <f>E18*K19</f>
        <v>63186.43846153846</v>
      </c>
      <c r="F19" s="12">
        <f>F18*K19</f>
        <v>61546.92230769231</v>
      </c>
      <c r="G19" s="12">
        <f>E19</f>
        <v>63186.43846153846</v>
      </c>
      <c r="H19" s="13">
        <f t="shared" si="0"/>
        <v>-4188.530769230769</v>
      </c>
      <c r="I19" s="13">
        <f t="shared" si="1"/>
        <v>-1639.5161538461543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-1443.0929304029305</v>
      </c>
      <c r="E20" s="12">
        <f>E18*K20</f>
        <v>35772.21648351649</v>
      </c>
      <c r="F20" s="12">
        <f>F18*K20</f>
        <v>34844.0247985348</v>
      </c>
      <c r="G20" s="12">
        <f>E20</f>
        <v>35772.21648351649</v>
      </c>
      <c r="H20" s="13">
        <f t="shared" si="0"/>
        <v>-2371.2846153846185</v>
      </c>
      <c r="I20" s="13">
        <f t="shared" si="1"/>
        <v>-928.1916849816844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-1793.7510256410258</v>
      </c>
      <c r="E21" s="12">
        <f>E18*K21</f>
        <v>44464.530769230776</v>
      </c>
      <c r="F21" s="12">
        <f>F18*K21</f>
        <v>43310.797179487185</v>
      </c>
      <c r="G21" s="12">
        <f>E21</f>
        <v>44464.530769230776</v>
      </c>
      <c r="H21" s="13">
        <f t="shared" si="0"/>
        <v>-2947.4846153846156</v>
      </c>
      <c r="I21" s="13">
        <f t="shared" si="1"/>
        <v>-1153.7335897435914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-1577.9614285714283</v>
      </c>
      <c r="E22" s="12">
        <f>E18*K22</f>
        <v>39115.41428571429</v>
      </c>
      <c r="F22" s="12">
        <f>F18*K22</f>
        <v>38100.47571428571</v>
      </c>
      <c r="G22" s="12">
        <f>E22</f>
        <v>39115.41428571429</v>
      </c>
      <c r="H22" s="13">
        <f t="shared" si="0"/>
        <v>-2592.9000000000015</v>
      </c>
      <c r="I22" s="13">
        <f t="shared" si="1"/>
        <v>-1014.9385714285745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-2157.16</v>
      </c>
      <c r="E24" s="13">
        <v>55164.36</v>
      </c>
      <c r="F24" s="13">
        <v>53623.53</v>
      </c>
      <c r="G24" s="13">
        <f>E24</f>
        <v>55164.36</v>
      </c>
      <c r="H24" s="13">
        <f t="shared" si="0"/>
        <v>-3697.9900000000052</v>
      </c>
      <c r="I24" s="13">
        <f t="shared" si="1"/>
        <v>-1540.8300000000017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7760.26</v>
      </c>
      <c r="E26" s="11">
        <v>91269.36</v>
      </c>
      <c r="F26" s="11">
        <v>88430.89</v>
      </c>
      <c r="G26" s="11">
        <v>56852.89</v>
      </c>
      <c r="H26" s="11">
        <f>D26+F26-G26</f>
        <v>39338.259999999995</v>
      </c>
      <c r="I26" s="11">
        <f>F26-E26</f>
        <v>-2838.470000000001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82777.11</v>
      </c>
      <c r="E27" s="11">
        <v>0</v>
      </c>
      <c r="F27" s="11">
        <v>350.48</v>
      </c>
      <c r="G27" s="11">
        <v>0</v>
      </c>
      <c r="H27" s="11">
        <f t="shared" si="0"/>
        <v>83127.59</v>
      </c>
      <c r="I27" s="11">
        <f t="shared" si="1"/>
        <v>350.48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1144164.96</v>
      </c>
      <c r="F28" s="11">
        <f t="shared" si="2"/>
        <v>1112101.83</v>
      </c>
      <c r="G28" s="11">
        <f t="shared" si="2"/>
        <v>1144319.06</v>
      </c>
      <c r="H28" s="11">
        <f t="shared" si="2"/>
        <v>-32217.230000000018</v>
      </c>
      <c r="I28" s="11">
        <f t="shared" si="2"/>
        <v>-32063.13000000002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14380.81</v>
      </c>
      <c r="F29" s="11">
        <v>11506.42</v>
      </c>
      <c r="G29" s="11">
        <v>14534.91</v>
      </c>
      <c r="H29" s="11">
        <f t="shared" si="0"/>
        <v>-3028.49</v>
      </c>
      <c r="I29" s="11">
        <f t="shared" si="1"/>
        <v>-2874.3899999999994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171625.11</v>
      </c>
      <c r="F30" s="11">
        <v>168001.02</v>
      </c>
      <c r="G30" s="11">
        <f>E30</f>
        <v>171625.11</v>
      </c>
      <c r="H30" s="11">
        <f t="shared" si="0"/>
        <v>-3624.0899999999965</v>
      </c>
      <c r="I30" s="11">
        <f t="shared" si="1"/>
        <v>-3624.0899999999965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275201.71</v>
      </c>
      <c r="F31" s="11">
        <v>273806.95</v>
      </c>
      <c r="G31" s="11">
        <f>E31</f>
        <v>275201.71</v>
      </c>
      <c r="H31" s="11">
        <f t="shared" si="0"/>
        <v>-1394.7600000000093</v>
      </c>
      <c r="I31" s="11">
        <f t="shared" si="1"/>
        <v>-1394.7600000000093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682957.33</v>
      </c>
      <c r="F32" s="11">
        <v>658787.44</v>
      </c>
      <c r="G32" s="11">
        <f>E32</f>
        <v>682957.33</v>
      </c>
      <c r="H32" s="11">
        <f t="shared" si="0"/>
        <v>-24169.890000000014</v>
      </c>
      <c r="I32" s="11">
        <f t="shared" si="1"/>
        <v>-24169.890000000014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56852.89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56852.89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0039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59</v>
      </c>
    </row>
    <row r="8" spans="1:6" s="3" customFormat="1" ht="15">
      <c r="A8" s="3" t="s">
        <v>3</v>
      </c>
      <c r="F8" s="4" t="s">
        <v>60</v>
      </c>
    </row>
    <row r="9" s="3" customFormat="1" ht="15">
      <c r="A9" s="3" t="s">
        <v>4</v>
      </c>
    </row>
    <row r="10" spans="1:6" s="3" customFormat="1" ht="15">
      <c r="A10" s="3" t="s">
        <v>5</v>
      </c>
      <c r="F10" s="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-1787.4</v>
      </c>
      <c r="E18" s="12">
        <v>157538.88</v>
      </c>
      <c r="F18" s="12">
        <v>155533.15</v>
      </c>
      <c r="G18" s="12">
        <f>E18</f>
        <v>157538.88</v>
      </c>
      <c r="H18" s="13">
        <f aca="true" t="shared" si="0" ref="H18:H32">D18+F18-G18</f>
        <v>-3793.1300000000047</v>
      </c>
      <c r="I18" s="13">
        <f aca="true" t="shared" si="1" ref="I18:I32">F18-E18</f>
        <v>-2005.7300000000105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-658.5157894736842</v>
      </c>
      <c r="E19" s="12">
        <f>E18*K19</f>
        <v>58040.64</v>
      </c>
      <c r="F19" s="12">
        <f>F18*K19</f>
        <v>57301.68684210526</v>
      </c>
      <c r="G19" s="12">
        <f>E19</f>
        <v>58040.64</v>
      </c>
      <c r="H19" s="13">
        <f t="shared" si="0"/>
        <v>-1397.4689473684266</v>
      </c>
      <c r="I19" s="13">
        <f t="shared" si="1"/>
        <v>-738.9531578947426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-372.8105263157895</v>
      </c>
      <c r="E20" s="12">
        <f>E18*K20</f>
        <v>32858.98666666667</v>
      </c>
      <c r="F20" s="12">
        <f>F18*K20</f>
        <v>32440.637524366473</v>
      </c>
      <c r="G20" s="12">
        <f>E20</f>
        <v>32858.98666666667</v>
      </c>
      <c r="H20" s="13">
        <f t="shared" si="0"/>
        <v>-791.1596686159864</v>
      </c>
      <c r="I20" s="13">
        <f t="shared" si="1"/>
        <v>-418.34914230019785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-348.421052631579</v>
      </c>
      <c r="E21" s="12">
        <f>E18*K21</f>
        <v>30709.333333333336</v>
      </c>
      <c r="F21" s="12">
        <f>F18*K21</f>
        <v>30318.352826510723</v>
      </c>
      <c r="G21" s="12">
        <f>E21</f>
        <v>30709.333333333336</v>
      </c>
      <c r="H21" s="13">
        <f t="shared" si="0"/>
        <v>-739.4015594541925</v>
      </c>
      <c r="I21" s="13">
        <f t="shared" si="1"/>
        <v>-390.98050682261237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-407.65263157894736</v>
      </c>
      <c r="E22" s="12">
        <f>E18*K22</f>
        <v>35929.92</v>
      </c>
      <c r="F22" s="12">
        <f>F18*K22</f>
        <v>35472.47280701754</v>
      </c>
      <c r="G22" s="12">
        <f>E22</f>
        <v>35929.92</v>
      </c>
      <c r="H22" s="13">
        <f t="shared" si="0"/>
        <v>-865.0998245614028</v>
      </c>
      <c r="I22" s="13">
        <f t="shared" si="1"/>
        <v>-457.44719298245764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-177.09</v>
      </c>
      <c r="E24" s="13">
        <v>50671.44</v>
      </c>
      <c r="F24" s="13">
        <v>50073.86</v>
      </c>
      <c r="G24" s="13">
        <f>E24</f>
        <v>50671.44</v>
      </c>
      <c r="H24" s="13">
        <f t="shared" si="0"/>
        <v>-774.6699999999983</v>
      </c>
      <c r="I24" s="13">
        <f t="shared" si="1"/>
        <v>-597.5800000000017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74588.88</v>
      </c>
      <c r="E26" s="11">
        <v>76159.08</v>
      </c>
      <c r="F26" s="11">
        <v>75123.33</v>
      </c>
      <c r="G26" s="11">
        <v>72436.17</v>
      </c>
      <c r="H26" s="11">
        <f>D26+F26-G26</f>
        <v>77276.04000000002</v>
      </c>
      <c r="I26" s="11">
        <f>F26-E26</f>
        <v>-1035.75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-62231.28</v>
      </c>
      <c r="E27" s="11">
        <v>50604.55</v>
      </c>
      <c r="F27" s="11">
        <v>49885.73</v>
      </c>
      <c r="G27" s="11">
        <v>0</v>
      </c>
      <c r="H27" s="11">
        <f t="shared" si="0"/>
        <v>-12345.549999999996</v>
      </c>
      <c r="I27" s="11">
        <f t="shared" si="1"/>
        <v>-718.8199999999997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948682.56</v>
      </c>
      <c r="F28" s="11">
        <f t="shared" si="2"/>
        <v>927106.76</v>
      </c>
      <c r="G28" s="11">
        <f t="shared" si="2"/>
        <v>930457.92</v>
      </c>
      <c r="H28" s="11">
        <f t="shared" si="2"/>
        <v>-3351.159999999938</v>
      </c>
      <c r="I28" s="11">
        <f t="shared" si="2"/>
        <v>-21575.79999999994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30727.79</v>
      </c>
      <c r="F29" s="11">
        <v>29430.55</v>
      </c>
      <c r="G29" s="11">
        <v>12503.15</v>
      </c>
      <c r="H29" s="11">
        <f t="shared" si="0"/>
        <v>16927.4</v>
      </c>
      <c r="I29" s="11">
        <f t="shared" si="1"/>
        <v>-1297.2400000000016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290619.6</v>
      </c>
      <c r="F30" s="11">
        <v>279338.15</v>
      </c>
      <c r="G30" s="11">
        <f>E30</f>
        <v>290619.6</v>
      </c>
      <c r="H30" s="11">
        <f t="shared" si="0"/>
        <v>-11281.449999999953</v>
      </c>
      <c r="I30" s="11">
        <f t="shared" si="1"/>
        <v>-11281.449999999953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627335.17</v>
      </c>
      <c r="F32" s="11">
        <v>618338.06</v>
      </c>
      <c r="G32" s="11">
        <f>E32</f>
        <v>627335.17</v>
      </c>
      <c r="H32" s="11">
        <f t="shared" si="0"/>
        <v>-8997.109999999986</v>
      </c>
      <c r="I32" s="11">
        <f t="shared" si="1"/>
        <v>-8997.109999999986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SUM(F37:G42)</f>
        <v>72436.17000000001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71066.07</v>
      </c>
      <c r="G37" s="38"/>
    </row>
    <row r="38" spans="1:7" ht="15.75" customHeight="1">
      <c r="A38" s="11" t="s">
        <v>18</v>
      </c>
      <c r="B38" s="37" t="s">
        <v>135</v>
      </c>
      <c r="C38" s="37"/>
      <c r="D38" s="37"/>
      <c r="E38" s="37"/>
      <c r="F38" s="38">
        <v>1370.1</v>
      </c>
      <c r="G38" s="38"/>
    </row>
    <row r="39" spans="1:7" ht="15.75" customHeight="1">
      <c r="A39" s="11" t="s">
        <v>20</v>
      </c>
      <c r="B39" s="37"/>
      <c r="C39" s="37"/>
      <c r="D39" s="37"/>
      <c r="E39" s="37"/>
      <c r="F39" s="38"/>
      <c r="G39" s="38"/>
    </row>
    <row r="40" spans="1:7" ht="15.75" customHeight="1">
      <c r="A40" s="11" t="s">
        <v>22</v>
      </c>
      <c r="B40" s="37"/>
      <c r="C40" s="37"/>
      <c r="D40" s="37"/>
      <c r="E40" s="37"/>
      <c r="F40" s="38"/>
      <c r="G40" s="38"/>
    </row>
    <row r="41" spans="1:7" ht="14.25" customHeight="1">
      <c r="A41" s="11" t="s">
        <v>24</v>
      </c>
      <c r="B41" s="37"/>
      <c r="C41" s="37"/>
      <c r="D41" s="37"/>
      <c r="E41" s="37"/>
      <c r="F41" s="38"/>
      <c r="G41" s="38"/>
    </row>
    <row r="42" spans="1:7" ht="13.5" customHeight="1">
      <c r="A42" s="11" t="s">
        <v>49</v>
      </c>
      <c r="B42" s="37"/>
      <c r="C42" s="37"/>
      <c r="D42" s="37"/>
      <c r="E42" s="37"/>
      <c r="F42" s="38"/>
      <c r="G42" s="38"/>
    </row>
    <row r="43" spans="2:5" ht="15">
      <c r="B43" s="16"/>
      <c r="C43" s="16"/>
      <c r="D43" s="16"/>
      <c r="E43" s="16"/>
    </row>
    <row r="44" s="3" customFormat="1" ht="15"/>
    <row r="45" spans="1:9" s="3" customFormat="1" ht="15">
      <c r="A45" s="3" t="s">
        <v>56</v>
      </c>
      <c r="G45" s="3" t="s">
        <v>50</v>
      </c>
      <c r="I45" s="3" t="s">
        <v>170</v>
      </c>
    </row>
    <row r="46" s="3" customFormat="1" ht="15"/>
    <row r="47" s="3" customFormat="1" ht="15"/>
    <row r="48" s="3" customFormat="1" ht="15">
      <c r="G48" s="4" t="s">
        <v>171</v>
      </c>
    </row>
    <row r="49" s="3" customFormat="1" ht="15"/>
    <row r="50" s="3" customFormat="1" ht="15"/>
    <row r="51" s="3" customFormat="1" ht="15">
      <c r="A51" s="3" t="s">
        <v>51</v>
      </c>
    </row>
    <row r="52" spans="4:8" s="3" customFormat="1" ht="15">
      <c r="D52" s="17" t="s">
        <v>52</v>
      </c>
      <c r="F52" s="17"/>
      <c r="G52" s="17"/>
      <c r="H52" s="17"/>
    </row>
    <row r="53" s="3" customFormat="1" ht="15"/>
    <row r="54" s="3" customFormat="1" ht="15"/>
  </sheetData>
  <sheetProtection/>
  <mergeCells count="24">
    <mergeCell ref="B42:E42"/>
    <mergeCell ref="F42:G42"/>
    <mergeCell ref="B40:E40"/>
    <mergeCell ref="F40:G40"/>
    <mergeCell ref="B41:E41"/>
    <mergeCell ref="F41:G41"/>
    <mergeCell ref="B38:E38"/>
    <mergeCell ref="F38:G38"/>
    <mergeCell ref="B39:E39"/>
    <mergeCell ref="F39:G39"/>
    <mergeCell ref="B36:E36"/>
    <mergeCell ref="F36:G36"/>
    <mergeCell ref="B37:E37"/>
    <mergeCell ref="F37:G37"/>
    <mergeCell ref="A15:I15"/>
    <mergeCell ref="A33:I33"/>
    <mergeCell ref="B35:E35"/>
    <mergeCell ref="F35:G3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6">
      <selection activeCell="H7" sqref="H7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8515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113</v>
      </c>
    </row>
    <row r="8" spans="1:6" s="3" customFormat="1" ht="15">
      <c r="A8" s="3" t="s">
        <v>3</v>
      </c>
      <c r="F8" s="4" t="s">
        <v>114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-2124.54</v>
      </c>
      <c r="E18" s="12">
        <v>173728.32</v>
      </c>
      <c r="F18" s="12">
        <v>172841.34</v>
      </c>
      <c r="G18" s="12">
        <f>E18</f>
        <v>173728.32</v>
      </c>
      <c r="H18" s="13">
        <f aca="true" t="shared" si="0" ref="H18:H32">D18+F18-G18</f>
        <v>-3011.5200000000186</v>
      </c>
      <c r="I18" s="13">
        <f aca="true" t="shared" si="1" ref="I18:I32">F18-E18</f>
        <v>-886.9800000000105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-782.7252631578947</v>
      </c>
      <c r="E19" s="12">
        <f>E18*K19</f>
        <v>64005.170526315786</v>
      </c>
      <c r="F19" s="12">
        <f>F18*K19</f>
        <v>63678.38842105263</v>
      </c>
      <c r="G19" s="12">
        <f>E19</f>
        <v>64005.170526315786</v>
      </c>
      <c r="H19" s="13">
        <f t="shared" si="0"/>
        <v>-1109.507368421051</v>
      </c>
      <c r="I19" s="13">
        <f t="shared" si="1"/>
        <v>-326.78210526315524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-443.1301754385965</v>
      </c>
      <c r="E20" s="12">
        <f>E18*K20</f>
        <v>36235.73146198831</v>
      </c>
      <c r="F20" s="12">
        <f>F18*K20</f>
        <v>36050.72783625731</v>
      </c>
      <c r="G20" s="12">
        <f>E20</f>
        <v>36235.73146198831</v>
      </c>
      <c r="H20" s="13">
        <f t="shared" si="0"/>
        <v>-628.1338011695916</v>
      </c>
      <c r="I20" s="13">
        <f t="shared" si="1"/>
        <v>-185.00362573099846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-414.140350877193</v>
      </c>
      <c r="E21" s="12">
        <f>E18*K21</f>
        <v>33865.16959064328</v>
      </c>
      <c r="F21" s="12">
        <f>F18*K21</f>
        <v>33692.26900584796</v>
      </c>
      <c r="G21" s="12">
        <f>E21</f>
        <v>33865.16959064328</v>
      </c>
      <c r="H21" s="13">
        <f t="shared" si="0"/>
        <v>-587.040935672514</v>
      </c>
      <c r="I21" s="13">
        <f t="shared" si="1"/>
        <v>-172.90058479532308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-484.54421052631574</v>
      </c>
      <c r="E22" s="12">
        <f>E18*K22</f>
        <v>39622.24842105263</v>
      </c>
      <c r="F22" s="12">
        <f>F18*K22</f>
        <v>39419.954736842104</v>
      </c>
      <c r="G22" s="12">
        <f>E22</f>
        <v>39622.24842105263</v>
      </c>
      <c r="H22" s="13">
        <f t="shared" si="0"/>
        <v>-686.8378947368401</v>
      </c>
      <c r="I22" s="13">
        <f t="shared" si="1"/>
        <v>-202.2936842105264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-396.38</v>
      </c>
      <c r="E24" s="13">
        <v>55859.64</v>
      </c>
      <c r="F24" s="13">
        <v>55533.99</v>
      </c>
      <c r="G24" s="13">
        <f>E24</f>
        <v>55859.64</v>
      </c>
      <c r="H24" s="13">
        <f t="shared" si="0"/>
        <v>-722.0299999999988</v>
      </c>
      <c r="I24" s="13">
        <f t="shared" si="1"/>
        <v>-325.65000000000146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118958.71</v>
      </c>
      <c r="E26" s="11">
        <v>84002.22</v>
      </c>
      <c r="F26" s="11">
        <v>83384.64</v>
      </c>
      <c r="G26" s="11">
        <v>5648.98</v>
      </c>
      <c r="H26" s="11">
        <f>D26+F26-G26</f>
        <v>196694.37</v>
      </c>
      <c r="I26" s="11">
        <f>F26-E26</f>
        <v>-617.5800000000017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83366.23</v>
      </c>
      <c r="E27" s="11">
        <v>0</v>
      </c>
      <c r="F27" s="11">
        <v>18.25</v>
      </c>
      <c r="G27" s="11">
        <v>0</v>
      </c>
      <c r="H27" s="11">
        <f t="shared" si="0"/>
        <v>83384.48</v>
      </c>
      <c r="I27" s="11">
        <f t="shared" si="1"/>
        <v>18.25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1131412.71</v>
      </c>
      <c r="F28" s="11">
        <f t="shared" si="2"/>
        <v>1118307.96</v>
      </c>
      <c r="G28" s="11">
        <f t="shared" si="2"/>
        <v>1132248.73</v>
      </c>
      <c r="H28" s="11">
        <f t="shared" si="2"/>
        <v>-13940.770000000008</v>
      </c>
      <c r="I28" s="11">
        <f t="shared" si="2"/>
        <v>-13104.750000000007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18781.86</v>
      </c>
      <c r="F29" s="11">
        <v>17697.18</v>
      </c>
      <c r="G29" s="11">
        <v>19617.88</v>
      </c>
      <c r="H29" s="11">
        <f t="shared" si="0"/>
        <v>-1920.7000000000007</v>
      </c>
      <c r="I29" s="11">
        <f t="shared" si="1"/>
        <v>-1084.6800000000003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421069.02</v>
      </c>
      <c r="F30" s="11">
        <v>412424.09</v>
      </c>
      <c r="G30" s="11">
        <f>E30</f>
        <v>421069.02</v>
      </c>
      <c r="H30" s="11">
        <f t="shared" si="0"/>
        <v>-8644.929999999993</v>
      </c>
      <c r="I30" s="11">
        <f t="shared" si="1"/>
        <v>-8644.929999999993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691561.83</v>
      </c>
      <c r="F32" s="11">
        <v>688186.69</v>
      </c>
      <c r="G32" s="11">
        <f>E32</f>
        <v>691561.83</v>
      </c>
      <c r="H32" s="11">
        <f t="shared" si="0"/>
        <v>-3375.140000000014</v>
      </c>
      <c r="I32" s="11">
        <f t="shared" si="1"/>
        <v>-3375.140000000014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5648.98</v>
      </c>
      <c r="G36" s="32"/>
    </row>
    <row r="37" spans="1:7" ht="15.75" customHeight="1">
      <c r="A37" s="11" t="s">
        <v>16</v>
      </c>
      <c r="B37" s="37" t="s">
        <v>153</v>
      </c>
      <c r="C37" s="37"/>
      <c r="D37" s="37"/>
      <c r="E37" s="37"/>
      <c r="F37" s="38">
        <v>1811.65</v>
      </c>
      <c r="G37" s="38"/>
    </row>
    <row r="38" spans="1:7" ht="15.75" customHeight="1">
      <c r="A38" s="11" t="s">
        <v>18</v>
      </c>
      <c r="B38" s="39" t="s">
        <v>154</v>
      </c>
      <c r="C38" s="40"/>
      <c r="D38" s="40"/>
      <c r="E38" s="41"/>
      <c r="F38" s="44">
        <v>3837.33</v>
      </c>
      <c r="G38" s="45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F38:G38"/>
    <mergeCell ref="B38:E38"/>
    <mergeCell ref="B37:E37"/>
    <mergeCell ref="F37:G37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H27" sqref="H27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115</v>
      </c>
    </row>
    <row r="8" spans="1:6" s="3" customFormat="1" ht="15">
      <c r="A8" s="3" t="s">
        <v>3</v>
      </c>
      <c r="F8" s="4" t="s">
        <v>116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-96.12</v>
      </c>
      <c r="E18" s="12">
        <v>91308.72</v>
      </c>
      <c r="F18" s="12">
        <v>90437.34</v>
      </c>
      <c r="G18" s="12">
        <f>E18</f>
        <v>91308.72</v>
      </c>
      <c r="H18" s="13">
        <f aca="true" t="shared" si="0" ref="H18:H32">D18+F18-G18</f>
        <v>-967.5</v>
      </c>
      <c r="I18" s="13">
        <f aca="true" t="shared" si="1" ref="I18:I32">F18-E18</f>
        <v>-871.3800000000047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-33.27230769230769</v>
      </c>
      <c r="E19" s="12">
        <f>E18*K19</f>
        <v>31606.864615384617</v>
      </c>
      <c r="F19" s="12">
        <f>F18*K19</f>
        <v>31305.233076923076</v>
      </c>
      <c r="G19" s="12">
        <f>E19</f>
        <v>31606.864615384617</v>
      </c>
      <c r="H19" s="13">
        <f t="shared" si="0"/>
        <v>-334.90384615384755</v>
      </c>
      <c r="I19" s="13">
        <f t="shared" si="1"/>
        <v>-301.6315384615409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-18.8367032967033</v>
      </c>
      <c r="E20" s="12">
        <f>E18*K20</f>
        <v>17893.83340659341</v>
      </c>
      <c r="F20" s="12">
        <f>F18*K20</f>
        <v>17723.068461538463</v>
      </c>
      <c r="G20" s="12">
        <f>E20</f>
        <v>17893.83340659341</v>
      </c>
      <c r="H20" s="13">
        <f t="shared" si="0"/>
        <v>-189.6016483516505</v>
      </c>
      <c r="I20" s="13">
        <f t="shared" si="1"/>
        <v>-170.76494505494702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-23.41384615384616</v>
      </c>
      <c r="E21" s="12">
        <f>E18*K21</f>
        <v>22241.867692307696</v>
      </c>
      <c r="F21" s="12">
        <f>F18*K21</f>
        <v>22029.608461538464</v>
      </c>
      <c r="G21" s="12">
        <f>E21</f>
        <v>22241.867692307696</v>
      </c>
      <c r="H21" s="13">
        <f t="shared" si="0"/>
        <v>-235.67307692307804</v>
      </c>
      <c r="I21" s="13">
        <f t="shared" si="1"/>
        <v>-212.2592307692321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-20.597142857142856</v>
      </c>
      <c r="E22" s="12">
        <f>E18*K22</f>
        <v>19566.154285714285</v>
      </c>
      <c r="F22" s="12">
        <f>F18*K22</f>
        <v>19379.429999999997</v>
      </c>
      <c r="G22" s="12">
        <f>E22</f>
        <v>19566.154285714285</v>
      </c>
      <c r="H22" s="13">
        <f t="shared" si="0"/>
        <v>-207.32142857143117</v>
      </c>
      <c r="I22" s="13">
        <f t="shared" si="1"/>
        <v>-186.72428571428827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-1.38</v>
      </c>
      <c r="E24" s="13">
        <v>27594.12</v>
      </c>
      <c r="F24" s="13">
        <v>27321.1</v>
      </c>
      <c r="G24" s="13">
        <f>E24</f>
        <v>27594.12</v>
      </c>
      <c r="H24" s="13">
        <f t="shared" si="0"/>
        <v>-274.40000000000146</v>
      </c>
      <c r="I24" s="13">
        <f t="shared" si="1"/>
        <v>-273.02000000000044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5629.7</v>
      </c>
      <c r="E26" s="13">
        <v>45654.48</v>
      </c>
      <c r="F26" s="13">
        <v>45168.26</v>
      </c>
      <c r="G26" s="13">
        <v>0</v>
      </c>
      <c r="H26" s="13">
        <f>D26+F26-G26</f>
        <v>50797.96</v>
      </c>
      <c r="I26" s="13">
        <f>F26-E26</f>
        <v>-486.22000000000116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35192.48</v>
      </c>
      <c r="E27" s="11">
        <v>0</v>
      </c>
      <c r="F27" s="11">
        <v>21.66</v>
      </c>
      <c r="G27" s="11">
        <v>0</v>
      </c>
      <c r="H27" s="11">
        <f t="shared" si="0"/>
        <v>35214.14000000001</v>
      </c>
      <c r="I27" s="11">
        <f t="shared" si="1"/>
        <v>21.66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584184.25</v>
      </c>
      <c r="F28" s="11">
        <f t="shared" si="2"/>
        <v>557868.06</v>
      </c>
      <c r="G28" s="11">
        <f t="shared" si="2"/>
        <v>584240.0800000001</v>
      </c>
      <c r="H28" s="11">
        <f t="shared" si="2"/>
        <v>-26372.02000000004</v>
      </c>
      <c r="I28" s="11">
        <f t="shared" si="2"/>
        <v>-26316.19000000004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9550.31</v>
      </c>
      <c r="F29" s="11">
        <v>7888.43</v>
      </c>
      <c r="G29" s="11">
        <v>9606.14</v>
      </c>
      <c r="H29" s="11">
        <f t="shared" si="0"/>
        <v>-1717.7099999999991</v>
      </c>
      <c r="I29" s="11">
        <f t="shared" si="1"/>
        <v>-1661.8799999999992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84670.72</v>
      </c>
      <c r="F30" s="11">
        <v>81735.36</v>
      </c>
      <c r="G30" s="11">
        <f>E30</f>
        <v>84670.72</v>
      </c>
      <c r="H30" s="11">
        <f t="shared" si="0"/>
        <v>-2935.3600000000006</v>
      </c>
      <c r="I30" s="11">
        <f t="shared" si="1"/>
        <v>-2935.3600000000006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148337.38</v>
      </c>
      <c r="F31" s="11">
        <v>138972.84</v>
      </c>
      <c r="G31" s="11">
        <f>E31</f>
        <v>148337.38</v>
      </c>
      <c r="H31" s="11">
        <f t="shared" si="0"/>
        <v>-9364.540000000008</v>
      </c>
      <c r="I31" s="11">
        <f t="shared" si="1"/>
        <v>-9364.540000000008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341625.84</v>
      </c>
      <c r="F32" s="11">
        <v>329271.43</v>
      </c>
      <c r="G32" s="11">
        <f>E32</f>
        <v>341625.84</v>
      </c>
      <c r="H32" s="11">
        <f t="shared" si="0"/>
        <v>-12354.410000000033</v>
      </c>
      <c r="I32" s="11">
        <f t="shared" si="1"/>
        <v>-12354.410000000033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2">
      <selection activeCell="H27" sqref="H27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117</v>
      </c>
    </row>
    <row r="8" spans="1:6" s="3" customFormat="1" ht="15">
      <c r="A8" s="3" t="s">
        <v>3</v>
      </c>
      <c r="F8" s="4" t="s">
        <v>118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.75" thickBot="1">
      <c r="A13" s="46" t="s">
        <v>8</v>
      </c>
      <c r="B13" s="46"/>
      <c r="C13" s="46"/>
      <c r="D13" s="46"/>
      <c r="E13" s="46"/>
      <c r="F13" s="46"/>
      <c r="G13" s="46"/>
      <c r="H13" s="46"/>
      <c r="I13" s="46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-2376.98</v>
      </c>
      <c r="E18" s="12">
        <v>55428.84</v>
      </c>
      <c r="F18" s="12">
        <v>54536.46</v>
      </c>
      <c r="G18" s="12">
        <f>E18</f>
        <v>55428.84</v>
      </c>
      <c r="H18" s="13">
        <f aca="true" t="shared" si="0" ref="H18:H32">D18+F18-G18</f>
        <v>-3269.3600000000006</v>
      </c>
      <c r="I18" s="13">
        <f aca="true" t="shared" si="1" ref="I18:I32">F18-E18</f>
        <v>-892.3799999999974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-875.7294736842105</v>
      </c>
      <c r="E19" s="12">
        <f>E18*K19</f>
        <v>20421.151578947367</v>
      </c>
      <c r="F19" s="12">
        <f>F18*K19</f>
        <v>20092.379999999997</v>
      </c>
      <c r="G19" s="12">
        <f>E19</f>
        <v>20421.151578947367</v>
      </c>
      <c r="H19" s="13">
        <f t="shared" si="0"/>
        <v>-1204.5010526315782</v>
      </c>
      <c r="I19" s="13">
        <f t="shared" si="1"/>
        <v>-328.77157894736956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-495.78335282651074</v>
      </c>
      <c r="E20" s="12">
        <f>E18*K20</f>
        <v>11561.181052631578</v>
      </c>
      <c r="F20" s="12">
        <f>F18*K20</f>
        <v>11375.051111111112</v>
      </c>
      <c r="G20" s="12">
        <f>E20</f>
        <v>11561.181052631578</v>
      </c>
      <c r="H20" s="13">
        <f t="shared" si="0"/>
        <v>-681.9132943469776</v>
      </c>
      <c r="I20" s="13">
        <f t="shared" si="1"/>
        <v>-186.12994152046667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-463.3489278752437</v>
      </c>
      <c r="E21" s="12">
        <f>E18*K21</f>
        <v>10804.842105263158</v>
      </c>
      <c r="F21" s="12">
        <f>F18*K21</f>
        <v>10630.88888888889</v>
      </c>
      <c r="G21" s="12">
        <f>E21</f>
        <v>10804.842105263158</v>
      </c>
      <c r="H21" s="13">
        <f t="shared" si="0"/>
        <v>-637.3021442495119</v>
      </c>
      <c r="I21" s="13">
        <f t="shared" si="1"/>
        <v>-173.95321637426787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-542.1182456140351</v>
      </c>
      <c r="E22" s="12">
        <f>E18*K22</f>
        <v>12641.665263157893</v>
      </c>
      <c r="F22" s="12">
        <f>F18*K22</f>
        <v>12438.14</v>
      </c>
      <c r="G22" s="12">
        <f>E22</f>
        <v>12641.665263157893</v>
      </c>
      <c r="H22" s="13">
        <f t="shared" si="0"/>
        <v>-745.6435087719292</v>
      </c>
      <c r="I22" s="13">
        <f t="shared" si="1"/>
        <v>-203.52526315789328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-522.26</v>
      </c>
      <c r="E24" s="13">
        <v>17828.52</v>
      </c>
      <c r="F24" s="13">
        <v>18837.26</v>
      </c>
      <c r="G24" s="13">
        <f>E24</f>
        <v>17828.52</v>
      </c>
      <c r="H24" s="13">
        <f t="shared" si="0"/>
        <v>486.47999999999956</v>
      </c>
      <c r="I24" s="13">
        <f t="shared" si="1"/>
        <v>1008.739999999998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3634.67</v>
      </c>
      <c r="E26" s="11">
        <v>26796</v>
      </c>
      <c r="F26" s="11">
        <v>27890.25</v>
      </c>
      <c r="G26" s="11">
        <v>12231.81</v>
      </c>
      <c r="H26" s="11">
        <f>D26+F26-G26</f>
        <v>19293.11</v>
      </c>
      <c r="I26" s="11">
        <f>F26-E26</f>
        <v>1094.25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22358.74</v>
      </c>
      <c r="E27" s="11">
        <v>0</v>
      </c>
      <c r="F27" s="11">
        <v>580.58</v>
      </c>
      <c r="G27" s="11">
        <v>0</v>
      </c>
      <c r="H27" s="11">
        <f t="shared" si="0"/>
        <v>22939.320000000003</v>
      </c>
      <c r="I27" s="11">
        <f t="shared" si="1"/>
        <v>580.58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381932.53</v>
      </c>
      <c r="F28" s="11">
        <f t="shared" si="2"/>
        <v>396542.44</v>
      </c>
      <c r="G28" s="11">
        <f t="shared" si="2"/>
        <v>382068.89</v>
      </c>
      <c r="H28" s="11">
        <f t="shared" si="2"/>
        <v>14473.549999999988</v>
      </c>
      <c r="I28" s="11">
        <f t="shared" si="2"/>
        <v>14609.909999999987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4878.37</v>
      </c>
      <c r="F29" s="11">
        <v>4567.2</v>
      </c>
      <c r="G29" s="11">
        <v>5014.73</v>
      </c>
      <c r="H29" s="11">
        <f t="shared" si="0"/>
        <v>-447.52999999999975</v>
      </c>
      <c r="I29" s="11">
        <f t="shared" si="1"/>
        <v>-311.1700000000001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156330.74</v>
      </c>
      <c r="F30" s="11">
        <v>157705.71</v>
      </c>
      <c r="G30" s="11">
        <f>E30</f>
        <v>156330.74</v>
      </c>
      <c r="H30" s="11">
        <f t="shared" si="0"/>
        <v>1374.9700000000012</v>
      </c>
      <c r="I30" s="11">
        <f t="shared" si="1"/>
        <v>1374.9700000000012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220723.42</v>
      </c>
      <c r="F32" s="11">
        <v>234269.53</v>
      </c>
      <c r="G32" s="11">
        <f>E32</f>
        <v>220723.42</v>
      </c>
      <c r="H32" s="11">
        <f t="shared" si="0"/>
        <v>13546.109999999986</v>
      </c>
      <c r="I32" s="11">
        <f t="shared" si="1"/>
        <v>13546.109999999986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12231.81</v>
      </c>
      <c r="G36" s="32"/>
    </row>
    <row r="37" spans="1:7" ht="15.75" customHeight="1">
      <c r="A37" s="11" t="s">
        <v>16</v>
      </c>
      <c r="B37" s="37" t="s">
        <v>156</v>
      </c>
      <c r="C37" s="37"/>
      <c r="D37" s="37"/>
      <c r="E37" s="37"/>
      <c r="F37" s="38">
        <v>1571.85</v>
      </c>
      <c r="G37" s="38"/>
    </row>
    <row r="38" spans="1:7" ht="15.75" customHeight="1">
      <c r="A38" s="11" t="s">
        <v>18</v>
      </c>
      <c r="B38" s="37" t="s">
        <v>157</v>
      </c>
      <c r="C38" s="37"/>
      <c r="D38" s="37"/>
      <c r="E38" s="37"/>
      <c r="F38" s="38">
        <v>10659.96</v>
      </c>
      <c r="G38" s="38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B37:E37"/>
    <mergeCell ref="F37:G37"/>
    <mergeCell ref="B38:E38"/>
    <mergeCell ref="F38:G38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12" sqref="G12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119</v>
      </c>
    </row>
    <row r="8" spans="1:6" s="3" customFormat="1" ht="15">
      <c r="A8" s="3" t="s">
        <v>3</v>
      </c>
      <c r="F8" s="4" t="s">
        <v>120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-926.18</v>
      </c>
      <c r="E18" s="12">
        <v>22904.76</v>
      </c>
      <c r="F18" s="12">
        <v>18481.04</v>
      </c>
      <c r="G18" s="12">
        <f>E18</f>
        <v>22904.76</v>
      </c>
      <c r="H18" s="13">
        <f aca="true" t="shared" si="0" ref="H18:H32">D18+F18-G18</f>
        <v>-5349.899999999998</v>
      </c>
      <c r="I18" s="13">
        <f aca="true" t="shared" si="1" ref="I18:I32">F18-E18</f>
        <v>-4423.7199999999975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-341.22421052631574</v>
      </c>
      <c r="E19" s="12">
        <f>E18*K19</f>
        <v>8438.595789473684</v>
      </c>
      <c r="F19" s="12">
        <f>F18*K19</f>
        <v>6808.804210526316</v>
      </c>
      <c r="G19" s="12">
        <f>E19</f>
        <v>8438.595789473684</v>
      </c>
      <c r="H19" s="13">
        <f t="shared" si="0"/>
        <v>-1971.015789473684</v>
      </c>
      <c r="I19" s="13">
        <f t="shared" si="1"/>
        <v>-1629.7915789473682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-193.1798440545809</v>
      </c>
      <c r="E20" s="12">
        <f>E18*K20</f>
        <v>4777.406081871345</v>
      </c>
      <c r="F20" s="12">
        <f>F18*K20</f>
        <v>3854.7198440545812</v>
      </c>
      <c r="G20" s="12">
        <f>E20</f>
        <v>4777.406081871345</v>
      </c>
      <c r="H20" s="13">
        <f t="shared" si="0"/>
        <v>-1115.8660818713447</v>
      </c>
      <c r="I20" s="13">
        <f t="shared" si="1"/>
        <v>-922.6862378167639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-180.54191033138403</v>
      </c>
      <c r="E21" s="12">
        <f>E18*K21</f>
        <v>4464.8654970760235</v>
      </c>
      <c r="F21" s="12">
        <f>F18*K21</f>
        <v>3602.5419103313843</v>
      </c>
      <c r="G21" s="12">
        <f>E21</f>
        <v>4464.8654970760235</v>
      </c>
      <c r="H21" s="13">
        <f t="shared" si="0"/>
        <v>-1042.865497076023</v>
      </c>
      <c r="I21" s="13">
        <f t="shared" si="1"/>
        <v>-862.3235867446392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-211.23403508771926</v>
      </c>
      <c r="E22" s="12">
        <f>E18*K22</f>
        <v>5223.892631578947</v>
      </c>
      <c r="F22" s="12">
        <f>F18*K22</f>
        <v>4214.974035087719</v>
      </c>
      <c r="G22" s="12">
        <f>E22</f>
        <v>5223.892631578947</v>
      </c>
      <c r="H22" s="13">
        <f t="shared" si="0"/>
        <v>-1220.152631578947</v>
      </c>
      <c r="I22" s="13">
        <f t="shared" si="1"/>
        <v>-1008.9185964912276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-30.68</v>
      </c>
      <c r="E24" s="13">
        <v>8305.08</v>
      </c>
      <c r="F24" s="13">
        <v>6740.21</v>
      </c>
      <c r="G24" s="13">
        <f>E24</f>
        <v>8305.08</v>
      </c>
      <c r="H24" s="13">
        <f t="shared" si="0"/>
        <v>-1595.5500000000002</v>
      </c>
      <c r="I24" s="13">
        <f t="shared" si="1"/>
        <v>-1564.87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6752.24</v>
      </c>
      <c r="E26" s="11">
        <v>11072.88</v>
      </c>
      <c r="F26" s="11">
        <v>9065.26</v>
      </c>
      <c r="G26" s="11">
        <v>0</v>
      </c>
      <c r="H26" s="11">
        <f>D26+F26-G26</f>
        <v>15817.5</v>
      </c>
      <c r="I26" s="11">
        <f>F26-E26</f>
        <v>-2007.619999999999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1">
        <f t="shared" si="1"/>
        <v>0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162526.05</v>
      </c>
      <c r="F28" s="11">
        <f t="shared" si="2"/>
        <v>131906.01</v>
      </c>
      <c r="G28" s="11">
        <f t="shared" si="2"/>
        <v>160070.32</v>
      </c>
      <c r="H28" s="11">
        <f t="shared" si="2"/>
        <v>-28164.309999999994</v>
      </c>
      <c r="I28" s="11">
        <f t="shared" si="2"/>
        <v>-30620.039999999994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2787.32</v>
      </c>
      <c r="F29" s="11">
        <v>2231.68</v>
      </c>
      <c r="G29" s="11">
        <v>331.59</v>
      </c>
      <c r="H29" s="11">
        <f t="shared" si="0"/>
        <v>1900.09</v>
      </c>
      <c r="I29" s="11">
        <f t="shared" si="1"/>
        <v>-555.6400000000003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56920.08</v>
      </c>
      <c r="F30" s="11">
        <v>46833.58</v>
      </c>
      <c r="G30" s="11">
        <f>E30</f>
        <v>56920.08</v>
      </c>
      <c r="H30" s="11">
        <f t="shared" si="0"/>
        <v>-10086.5</v>
      </c>
      <c r="I30" s="11">
        <f t="shared" si="1"/>
        <v>-10086.5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102818.65</v>
      </c>
      <c r="F32" s="11">
        <v>82840.75</v>
      </c>
      <c r="G32" s="11">
        <f>E32</f>
        <v>102818.65</v>
      </c>
      <c r="H32" s="11">
        <f t="shared" si="0"/>
        <v>-19977.899999999994</v>
      </c>
      <c r="I32" s="11">
        <f t="shared" si="1"/>
        <v>-19977.899999999994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3" sqref="A13:I1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281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3" width="0" style="1" hidden="1" customWidth="1"/>
    <col min="14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121</v>
      </c>
    </row>
    <row r="8" spans="1:6" s="3" customFormat="1" ht="15">
      <c r="A8" s="3" t="s">
        <v>3</v>
      </c>
      <c r="F8" s="4" t="s">
        <v>122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-2893.87</v>
      </c>
      <c r="E18" s="12">
        <v>361400.24</v>
      </c>
      <c r="F18" s="12">
        <v>344274.13</v>
      </c>
      <c r="G18" s="12">
        <f>E18</f>
        <v>361400.24</v>
      </c>
      <c r="H18" s="13">
        <f aca="true" t="shared" si="0" ref="H18:H32">D18+F18-G18</f>
        <v>-20019.97999999998</v>
      </c>
      <c r="I18" s="13">
        <f aca="true" t="shared" si="1" ref="I18:I32">F18-E18</f>
        <v>-17126.109999999986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-1001.7242307692308</v>
      </c>
      <c r="E19" s="12">
        <f>E18*K19</f>
        <v>125100.08307692307</v>
      </c>
      <c r="F19" s="12">
        <f>F18*K19</f>
        <v>119171.81423076923</v>
      </c>
      <c r="G19" s="12">
        <f>E19</f>
        <v>125100.08307692307</v>
      </c>
      <c r="H19" s="13">
        <f t="shared" si="0"/>
        <v>-6929.9930769230705</v>
      </c>
      <c r="I19" s="13">
        <f t="shared" si="1"/>
        <v>-5928.268846153835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-567.113717948718</v>
      </c>
      <c r="E20" s="12">
        <f>E18*K20</f>
        <v>70823.85655677656</v>
      </c>
      <c r="F20" s="12">
        <f>F18*K20</f>
        <v>67467.64086080587</v>
      </c>
      <c r="G20" s="12">
        <f>E20</f>
        <v>70823.85655677656</v>
      </c>
      <c r="H20" s="13">
        <f t="shared" si="0"/>
        <v>-3923.329413919404</v>
      </c>
      <c r="I20" s="13">
        <f t="shared" si="1"/>
        <v>-3356.2156959706917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-704.9170512820514</v>
      </c>
      <c r="E21" s="12">
        <f>E18*K21</f>
        <v>88033.3917948718</v>
      </c>
      <c r="F21" s="12">
        <f>F18*K21</f>
        <v>83861.64705128207</v>
      </c>
      <c r="G21" s="12">
        <f>E21</f>
        <v>88033.3917948718</v>
      </c>
      <c r="H21" s="13">
        <f t="shared" si="0"/>
        <v>-4876.66179487179</v>
      </c>
      <c r="I21" s="13">
        <f t="shared" si="1"/>
        <v>-4171.744743589734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-620.1149999999999</v>
      </c>
      <c r="E22" s="12">
        <f>E18*K22</f>
        <v>77442.90857142856</v>
      </c>
      <c r="F22" s="12">
        <f>F18*K22</f>
        <v>73773.02785714285</v>
      </c>
      <c r="G22" s="12">
        <f>E22</f>
        <v>77442.90857142856</v>
      </c>
      <c r="H22" s="13">
        <f t="shared" si="0"/>
        <v>-4289.9957142857165</v>
      </c>
      <c r="I22" s="13">
        <f t="shared" si="1"/>
        <v>-3669.8807142857113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-1613.45</v>
      </c>
      <c r="E24" s="13">
        <v>109218</v>
      </c>
      <c r="F24" s="13">
        <v>106308.46</v>
      </c>
      <c r="G24" s="13">
        <f>E24</f>
        <v>109218</v>
      </c>
      <c r="H24" s="13">
        <f t="shared" si="0"/>
        <v>-4522.989999999991</v>
      </c>
      <c r="I24" s="13">
        <f t="shared" si="1"/>
        <v>-2909.5399999999936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-92170.12</v>
      </c>
      <c r="E26" s="11">
        <v>180700.56</v>
      </c>
      <c r="F26" s="11">
        <v>175244.96</v>
      </c>
      <c r="G26" s="11">
        <v>72447.19</v>
      </c>
      <c r="H26" s="11">
        <f>D26+F26-G26</f>
        <v>10627.649999999994</v>
      </c>
      <c r="I26" s="11">
        <f>F26-E26</f>
        <v>-5455.600000000006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-213234.99</v>
      </c>
      <c r="E27" s="11">
        <v>68313</v>
      </c>
      <c r="F27" s="11">
        <v>66103.96</v>
      </c>
      <c r="G27" s="11">
        <v>0</v>
      </c>
      <c r="H27" s="11">
        <f t="shared" si="0"/>
        <v>-147131.02999999997</v>
      </c>
      <c r="I27" s="11">
        <f t="shared" si="1"/>
        <v>-2209.0399999999936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2372406.96</v>
      </c>
      <c r="F28" s="11">
        <f t="shared" si="2"/>
        <v>2305112.5</v>
      </c>
      <c r="G28" s="11">
        <f t="shared" si="2"/>
        <v>2372637.92</v>
      </c>
      <c r="H28" s="11">
        <f t="shared" si="2"/>
        <v>-67525.42000000004</v>
      </c>
      <c r="I28" s="11">
        <f t="shared" si="2"/>
        <v>-67294.46000000004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24821.97</v>
      </c>
      <c r="F29" s="11">
        <v>20059.86</v>
      </c>
      <c r="G29" s="11">
        <v>25052.93</v>
      </c>
      <c r="H29" s="11">
        <f t="shared" si="0"/>
        <v>-4993.07</v>
      </c>
      <c r="I29" s="11">
        <f t="shared" si="1"/>
        <v>-4762.110000000001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385185.47</v>
      </c>
      <c r="F30" s="11">
        <v>381404.32</v>
      </c>
      <c r="G30" s="11">
        <f>E30</f>
        <v>385185.47</v>
      </c>
      <c r="H30" s="11">
        <f t="shared" si="0"/>
        <v>-3781.149999999965</v>
      </c>
      <c r="I30" s="11">
        <f t="shared" si="1"/>
        <v>-3781.149999999965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610233.47</v>
      </c>
      <c r="F31" s="11">
        <v>592313.86</v>
      </c>
      <c r="G31" s="11">
        <f>E31</f>
        <v>610233.47</v>
      </c>
      <c r="H31" s="11">
        <f t="shared" si="0"/>
        <v>-17919.609999999986</v>
      </c>
      <c r="I31" s="11">
        <f t="shared" si="1"/>
        <v>-17919.609999999986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1352166.05</v>
      </c>
      <c r="F32" s="11">
        <v>1311334.46</v>
      </c>
      <c r="G32" s="11">
        <f>E32</f>
        <v>1352166.05</v>
      </c>
      <c r="H32" s="11">
        <f t="shared" si="0"/>
        <v>-40831.590000000084</v>
      </c>
      <c r="I32" s="11">
        <f t="shared" si="1"/>
        <v>-40831.590000000084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72447.19</v>
      </c>
      <c r="G36" s="32"/>
    </row>
    <row r="37" spans="1:7" ht="15.75" customHeight="1">
      <c r="A37" s="11" t="s">
        <v>16</v>
      </c>
      <c r="B37" s="37" t="s">
        <v>158</v>
      </c>
      <c r="C37" s="37"/>
      <c r="D37" s="37"/>
      <c r="E37" s="37"/>
      <c r="F37" s="38">
        <v>72447.19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A14:I14"/>
    <mergeCell ref="A1:I1"/>
    <mergeCell ref="A2:I2"/>
    <mergeCell ref="A3:I3"/>
    <mergeCell ref="A5:I5"/>
    <mergeCell ref="A13:I13"/>
    <mergeCell ref="B37:E37"/>
    <mergeCell ref="F37:G37"/>
    <mergeCell ref="A15:I15"/>
    <mergeCell ref="A33:I33"/>
    <mergeCell ref="B35:E35"/>
    <mergeCell ref="F35:G35"/>
    <mergeCell ref="B36:E36"/>
    <mergeCell ref="F36:G3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6">
      <selection activeCell="H12" sqref="H12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123</v>
      </c>
    </row>
    <row r="8" spans="1:6" s="3" customFormat="1" ht="15">
      <c r="A8" s="3" t="s">
        <v>3</v>
      </c>
      <c r="F8" s="4" t="s">
        <v>124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5.39</v>
      </c>
      <c r="D18" s="10">
        <v>13626.02</v>
      </c>
      <c r="E18" s="12">
        <v>302892.12</v>
      </c>
      <c r="F18" s="12">
        <v>268467.12</v>
      </c>
      <c r="G18" s="12">
        <f aca="true" t="shared" si="0" ref="G18:G24">E18</f>
        <v>302892.12</v>
      </c>
      <c r="H18" s="13">
        <f aca="true" t="shared" si="1" ref="H18:H32">D18+F18-G18</f>
        <v>-20798.97999999998</v>
      </c>
      <c r="I18" s="13">
        <f aca="true" t="shared" si="2" ref="I18:I32">F18-E18</f>
        <v>-34425</v>
      </c>
      <c r="J18" s="18">
        <v>5.39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4777.955064935065</v>
      </c>
      <c r="E19" s="12">
        <f>E18*K19</f>
        <v>106208.9251948052</v>
      </c>
      <c r="F19" s="12">
        <f>F18*K19</f>
        <v>94137.8212987013</v>
      </c>
      <c r="G19" s="12">
        <f t="shared" si="0"/>
        <v>106208.9251948052</v>
      </c>
      <c r="H19" s="13">
        <f t="shared" si="1"/>
        <v>-7293.14883116883</v>
      </c>
      <c r="I19" s="13">
        <f t="shared" si="2"/>
        <v>-12071.103896103901</v>
      </c>
      <c r="J19" s="18">
        <v>1.89</v>
      </c>
      <c r="K19" s="18">
        <f>J19/J18</f>
        <v>0.35064935064935066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2704.979851576995</v>
      </c>
      <c r="E20" s="12">
        <f>E18*K20</f>
        <v>60128.862411873844</v>
      </c>
      <c r="F20" s="12">
        <f>F18*K20</f>
        <v>53294.957031539896</v>
      </c>
      <c r="G20" s="12">
        <f t="shared" si="0"/>
        <v>60128.862411873844</v>
      </c>
      <c r="H20" s="13">
        <f t="shared" si="1"/>
        <v>-4128.925528756954</v>
      </c>
      <c r="I20" s="13">
        <f t="shared" si="2"/>
        <v>-6833.905380333948</v>
      </c>
      <c r="J20" s="18">
        <v>1.07</v>
      </c>
      <c r="K20" s="18">
        <f>J20/J18</f>
        <v>0.1985157699443414</v>
      </c>
    </row>
    <row r="21" spans="1:11" s="3" customFormat="1" ht="30">
      <c r="A21" s="10" t="s">
        <v>20</v>
      </c>
      <c r="B21" s="11" t="s">
        <v>21</v>
      </c>
      <c r="C21" s="19">
        <v>1.26</v>
      </c>
      <c r="D21" s="12">
        <f>K21*D18</f>
        <v>3185.303376623377</v>
      </c>
      <c r="E21" s="12">
        <f>E18*K21</f>
        <v>70805.95012987014</v>
      </c>
      <c r="F21" s="12">
        <f>F18*K21</f>
        <v>62758.547532467535</v>
      </c>
      <c r="G21" s="12">
        <f t="shared" si="0"/>
        <v>70805.95012987014</v>
      </c>
      <c r="H21" s="13">
        <f t="shared" si="1"/>
        <v>-4862.09922077923</v>
      </c>
      <c r="I21" s="13">
        <f t="shared" si="2"/>
        <v>-8047.402597402601</v>
      </c>
      <c r="J21" s="18">
        <v>1.26</v>
      </c>
      <c r="K21" s="18">
        <f>J21/J18</f>
        <v>0.2337662337662338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2957.781706864564</v>
      </c>
      <c r="E22" s="12">
        <f>E18*K22</f>
        <v>65748.38226345084</v>
      </c>
      <c r="F22" s="12">
        <f>F18*K22</f>
        <v>58275.79413729128</v>
      </c>
      <c r="G22" s="12">
        <f t="shared" si="0"/>
        <v>65748.38226345084</v>
      </c>
      <c r="H22" s="13">
        <f t="shared" si="1"/>
        <v>-4514.80641929499</v>
      </c>
      <c r="I22" s="13">
        <f t="shared" si="2"/>
        <v>-7472.588126159557</v>
      </c>
      <c r="J22" s="18">
        <v>1.17</v>
      </c>
      <c r="K22" s="18">
        <f>J22/J18</f>
        <v>0.21706864564007422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19.81</v>
      </c>
      <c r="E23" s="13">
        <v>113753.49</v>
      </c>
      <c r="F23" s="13">
        <v>118093.56</v>
      </c>
      <c r="G23" s="12">
        <f t="shared" si="0"/>
        <v>113753.49</v>
      </c>
      <c r="H23" s="13">
        <f t="shared" si="1"/>
        <v>4359.87999999999</v>
      </c>
      <c r="I23" s="13">
        <f t="shared" si="2"/>
        <v>4340.069999999992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-1807.12</v>
      </c>
      <c r="E24" s="13">
        <v>92759.28</v>
      </c>
      <c r="F24" s="13">
        <v>90003.75</v>
      </c>
      <c r="G24" s="13">
        <f t="shared" si="0"/>
        <v>92759.28</v>
      </c>
      <c r="H24" s="13">
        <f t="shared" si="1"/>
        <v>-4562.649999999994</v>
      </c>
      <c r="I24" s="13">
        <f t="shared" si="2"/>
        <v>-2755.529999999999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1"/>
        <v>0</v>
      </c>
      <c r="I25" s="13">
        <f t="shared" si="2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-28745.87</v>
      </c>
      <c r="E26" s="11">
        <v>153386.4</v>
      </c>
      <c r="F26" s="11">
        <v>147992.87</v>
      </c>
      <c r="G26" s="11">
        <v>9600.06</v>
      </c>
      <c r="H26" s="11">
        <f>D26+F26-G26</f>
        <v>109646.94</v>
      </c>
      <c r="I26" s="11">
        <f>F26-E26</f>
        <v>-5393.529999999999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35992.37</v>
      </c>
      <c r="E27" s="11">
        <v>65892.8</v>
      </c>
      <c r="F27" s="11">
        <v>59327.46</v>
      </c>
      <c r="G27" s="11">
        <v>3868.63</v>
      </c>
      <c r="H27" s="11">
        <f>D27+F27-G27</f>
        <v>91451.2</v>
      </c>
      <c r="I27" s="11">
        <f t="shared" si="2"/>
        <v>-6565.340000000004</v>
      </c>
    </row>
    <row r="28" spans="1:9" ht="30.75" customHeight="1">
      <c r="A28" s="11" t="s">
        <v>35</v>
      </c>
      <c r="B28" s="11" t="s">
        <v>36</v>
      </c>
      <c r="C28" s="21">
        <f aca="true" t="shared" si="3" ref="C28:I28">SUM(C29:C32)</f>
        <v>1510.99</v>
      </c>
      <c r="D28" s="11">
        <f t="shared" si="3"/>
        <v>0</v>
      </c>
      <c r="E28" s="11">
        <f t="shared" si="3"/>
        <v>2247732.25</v>
      </c>
      <c r="F28" s="11">
        <f t="shared" si="3"/>
        <v>2188427.24</v>
      </c>
      <c r="G28" s="11">
        <f t="shared" si="3"/>
        <v>2247476.05</v>
      </c>
      <c r="H28" s="11">
        <f t="shared" si="3"/>
        <v>-59048.80999999998</v>
      </c>
      <c r="I28" s="11">
        <f t="shared" si="3"/>
        <v>-59305.00999999998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61447.31</v>
      </c>
      <c r="F29" s="11">
        <v>50211.91</v>
      </c>
      <c r="G29" s="11">
        <f>27806.24+33384.87</f>
        <v>61191.11</v>
      </c>
      <c r="H29" s="11">
        <f t="shared" si="1"/>
        <v>-10979.199999999997</v>
      </c>
      <c r="I29" s="11">
        <f t="shared" si="2"/>
        <v>-11235.399999999994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370904.41</v>
      </c>
      <c r="F30" s="11">
        <v>369349.2</v>
      </c>
      <c r="G30" s="11">
        <f>E30</f>
        <v>370904.41</v>
      </c>
      <c r="H30" s="11">
        <f t="shared" si="1"/>
        <v>-1555.2099999999627</v>
      </c>
      <c r="I30" s="11">
        <f t="shared" si="2"/>
        <v>-1555.2099999999627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667001.83</v>
      </c>
      <c r="F31" s="11">
        <v>631705.49</v>
      </c>
      <c r="G31" s="11">
        <f>E31</f>
        <v>667001.83</v>
      </c>
      <c r="H31" s="11">
        <f t="shared" si="1"/>
        <v>-35296.33999999997</v>
      </c>
      <c r="I31" s="11">
        <f t="shared" si="2"/>
        <v>-35296.33999999997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1148378.7</v>
      </c>
      <c r="F32" s="11">
        <v>1137160.64</v>
      </c>
      <c r="G32" s="11">
        <f>E32</f>
        <v>1148378.7</v>
      </c>
      <c r="H32" s="11">
        <f t="shared" si="1"/>
        <v>-11218.060000000056</v>
      </c>
      <c r="I32" s="11">
        <f t="shared" si="2"/>
        <v>-11218.060000000056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SUM(F37:G40)</f>
        <v>9600.06</v>
      </c>
      <c r="G36" s="32"/>
    </row>
    <row r="37" spans="1:7" ht="15.75" customHeight="1">
      <c r="A37" s="11" t="s">
        <v>16</v>
      </c>
      <c r="B37" s="37" t="s">
        <v>159</v>
      </c>
      <c r="C37" s="37"/>
      <c r="D37" s="37"/>
      <c r="E37" s="37"/>
      <c r="F37" s="38">
        <v>1265.52</v>
      </c>
      <c r="G37" s="38"/>
    </row>
    <row r="38" spans="1:7" ht="15" customHeight="1">
      <c r="A38" s="11" t="s">
        <v>18</v>
      </c>
      <c r="B38" s="37" t="s">
        <v>160</v>
      </c>
      <c r="C38" s="37"/>
      <c r="D38" s="37"/>
      <c r="E38" s="37"/>
      <c r="F38" s="38">
        <v>2671.83</v>
      </c>
      <c r="G38" s="38"/>
    </row>
    <row r="39" spans="1:7" ht="15.75" customHeight="1">
      <c r="A39" s="11" t="s">
        <v>20</v>
      </c>
      <c r="B39" s="37" t="s">
        <v>161</v>
      </c>
      <c r="C39" s="37"/>
      <c r="D39" s="37"/>
      <c r="E39" s="37"/>
      <c r="F39" s="38">
        <v>2013.06</v>
      </c>
      <c r="G39" s="38"/>
    </row>
    <row r="40" spans="1:7" ht="15.75" customHeight="1">
      <c r="A40" s="11" t="s">
        <v>22</v>
      </c>
      <c r="B40" s="37" t="s">
        <v>162</v>
      </c>
      <c r="C40" s="37"/>
      <c r="D40" s="37"/>
      <c r="E40" s="37"/>
      <c r="F40" s="38">
        <v>3649.65</v>
      </c>
      <c r="G40" s="38"/>
    </row>
    <row r="41" spans="1:7" s="15" customFormat="1" ht="15">
      <c r="A41" s="14" t="s">
        <v>25</v>
      </c>
      <c r="B41" s="28" t="s">
        <v>174</v>
      </c>
      <c r="C41" s="29"/>
      <c r="D41" s="29"/>
      <c r="E41" s="30"/>
      <c r="F41" s="31">
        <f>SUM(F42:G45)</f>
        <v>3868.63</v>
      </c>
      <c r="G41" s="32"/>
    </row>
    <row r="42" spans="1:7" ht="15.75" customHeight="1">
      <c r="A42" s="11" t="s">
        <v>173</v>
      </c>
      <c r="B42" s="37" t="s">
        <v>177</v>
      </c>
      <c r="C42" s="37"/>
      <c r="D42" s="37"/>
      <c r="E42" s="37"/>
      <c r="F42" s="38">
        <v>3868.63</v>
      </c>
      <c r="G42" s="38"/>
    </row>
    <row r="43" spans="2:5" ht="15">
      <c r="B43" s="16"/>
      <c r="C43" s="16"/>
      <c r="D43" s="16"/>
      <c r="E43" s="16"/>
    </row>
    <row r="44" s="3" customFormat="1" ht="15"/>
    <row r="45" spans="1:9" s="3" customFormat="1" ht="15">
      <c r="A45" s="3" t="s">
        <v>56</v>
      </c>
      <c r="G45" s="3" t="s">
        <v>50</v>
      </c>
      <c r="I45" s="3" t="s">
        <v>170</v>
      </c>
    </row>
    <row r="46" s="3" customFormat="1" ht="15"/>
    <row r="47" s="3" customFormat="1" ht="15"/>
    <row r="48" s="3" customFormat="1" ht="15">
      <c r="G48" s="4" t="s">
        <v>171</v>
      </c>
    </row>
    <row r="49" s="3" customFormat="1" ht="15"/>
    <row r="50" s="3" customFormat="1" ht="15"/>
    <row r="51" s="3" customFormat="1" ht="15">
      <c r="A51" s="3" t="s">
        <v>51</v>
      </c>
    </row>
    <row r="52" spans="4:8" s="3" customFormat="1" ht="15">
      <c r="D52" s="17" t="s">
        <v>52</v>
      </c>
      <c r="F52" s="17"/>
      <c r="G52" s="17"/>
      <c r="H52" s="17"/>
    </row>
    <row r="53" s="3" customFormat="1" ht="15"/>
    <row r="54" s="3" customFormat="1" ht="15"/>
  </sheetData>
  <sheetProtection/>
  <mergeCells count="24">
    <mergeCell ref="B41:E41"/>
    <mergeCell ref="F41:G41"/>
    <mergeCell ref="B39:E39"/>
    <mergeCell ref="B37:E37"/>
    <mergeCell ref="F37:G37"/>
    <mergeCell ref="B38:E38"/>
    <mergeCell ref="F38:G38"/>
    <mergeCell ref="F39:G39"/>
    <mergeCell ref="A1:I1"/>
    <mergeCell ref="A2:I2"/>
    <mergeCell ref="A3:I3"/>
    <mergeCell ref="A5:I5"/>
    <mergeCell ref="A13:I13"/>
    <mergeCell ref="A14:I14"/>
    <mergeCell ref="A15:I15"/>
    <mergeCell ref="A33:I33"/>
    <mergeCell ref="B42:E42"/>
    <mergeCell ref="F42:G42"/>
    <mergeCell ref="B40:E40"/>
    <mergeCell ref="F40:G40"/>
    <mergeCell ref="B35:E35"/>
    <mergeCell ref="F35:G35"/>
    <mergeCell ref="B36:E36"/>
    <mergeCell ref="F36:G36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2">
      <selection activeCell="G11" sqref="G11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14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125</v>
      </c>
    </row>
    <row r="8" spans="1:6" s="3" customFormat="1" ht="15">
      <c r="A8" s="3" t="s">
        <v>3</v>
      </c>
      <c r="F8" s="4" t="s">
        <v>126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-2778.47</v>
      </c>
      <c r="E18" s="12">
        <v>98465.4</v>
      </c>
      <c r="F18" s="12">
        <v>99679.63</v>
      </c>
      <c r="G18" s="12">
        <f>E18</f>
        <v>98465.4</v>
      </c>
      <c r="H18" s="13">
        <f aca="true" t="shared" si="0" ref="H18:H32">D18+F18-G18</f>
        <v>-1564.2399999999907</v>
      </c>
      <c r="I18" s="13">
        <f aca="true" t="shared" si="1" ref="I18:I32">F18-E18</f>
        <v>1214.2300000000105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-1023.646842105263</v>
      </c>
      <c r="E19" s="12">
        <f>E18*K19</f>
        <v>36276.72631578947</v>
      </c>
      <c r="F19" s="12">
        <f>F18*K19</f>
        <v>36724.07421052631</v>
      </c>
      <c r="G19" s="12">
        <f>E19</f>
        <v>36276.72631578947</v>
      </c>
      <c r="H19" s="13">
        <f t="shared" si="0"/>
        <v>-576.2989473684211</v>
      </c>
      <c r="I19" s="13">
        <f t="shared" si="1"/>
        <v>447.34789473684214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-579.5249317738792</v>
      </c>
      <c r="E20" s="12">
        <f>E18*K20</f>
        <v>20537.61754385965</v>
      </c>
      <c r="F20" s="12">
        <f>F18*K20</f>
        <v>20790.87799220273</v>
      </c>
      <c r="G20" s="12">
        <f>E20</f>
        <v>20537.61754385965</v>
      </c>
      <c r="H20" s="13">
        <f t="shared" si="0"/>
        <v>-326.26448343079755</v>
      </c>
      <c r="I20" s="13">
        <f t="shared" si="1"/>
        <v>253.2604483430805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-541.6120857699805</v>
      </c>
      <c r="E21" s="12">
        <f>E18*K21</f>
        <v>19194.035087719298</v>
      </c>
      <c r="F21" s="12">
        <f>F18*K21</f>
        <v>19430.727095516573</v>
      </c>
      <c r="G21" s="12">
        <f>E21</f>
        <v>19194.035087719298</v>
      </c>
      <c r="H21" s="13">
        <f t="shared" si="0"/>
        <v>-304.92007797270344</v>
      </c>
      <c r="I21" s="13">
        <f t="shared" si="1"/>
        <v>236.69200779727544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-633.6861403508772</v>
      </c>
      <c r="E22" s="12">
        <f>E18*K22</f>
        <v>22457.021052631575</v>
      </c>
      <c r="F22" s="12">
        <f>F18*K22</f>
        <v>22733.950701754387</v>
      </c>
      <c r="G22" s="12">
        <f>E22</f>
        <v>22457.021052631575</v>
      </c>
      <c r="H22" s="13">
        <f t="shared" si="0"/>
        <v>-356.756491228065</v>
      </c>
      <c r="I22" s="13">
        <f t="shared" si="1"/>
        <v>276.9296491228124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-828.05</v>
      </c>
      <c r="E24" s="13">
        <v>31671</v>
      </c>
      <c r="F24" s="13">
        <v>32015.7</v>
      </c>
      <c r="G24" s="13">
        <f>E24</f>
        <v>31671</v>
      </c>
      <c r="H24" s="13">
        <f t="shared" si="0"/>
        <v>-483.34999999999854</v>
      </c>
      <c r="I24" s="13">
        <f t="shared" si="1"/>
        <v>344.7000000000007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68488.62</v>
      </c>
      <c r="E26" s="13">
        <v>47600.76</v>
      </c>
      <c r="F26" s="13">
        <v>47945.39</v>
      </c>
      <c r="G26" s="13">
        <v>38316.49</v>
      </c>
      <c r="H26" s="13">
        <f>D26+F26-G26</f>
        <v>78117.51999999999</v>
      </c>
      <c r="I26" s="13">
        <f>F26-E26</f>
        <v>344.6299999999974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55883.21</v>
      </c>
      <c r="E27" s="11">
        <v>19887.4</v>
      </c>
      <c r="F27" s="11">
        <v>19225.92</v>
      </c>
      <c r="G27" s="11">
        <v>0</v>
      </c>
      <c r="H27" s="11">
        <f t="shared" si="0"/>
        <v>75109.13</v>
      </c>
      <c r="I27" s="11">
        <f t="shared" si="1"/>
        <v>-661.4800000000032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635144.59</v>
      </c>
      <c r="F28" s="11">
        <f t="shared" si="2"/>
        <v>642167.4</v>
      </c>
      <c r="G28" s="11">
        <f t="shared" si="2"/>
        <v>635215.39</v>
      </c>
      <c r="H28" s="11">
        <f t="shared" si="2"/>
        <v>6952.009999999986</v>
      </c>
      <c r="I28" s="11">
        <f t="shared" si="2"/>
        <v>7022.809999999986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7445.37</v>
      </c>
      <c r="F29" s="11">
        <v>7278.82</v>
      </c>
      <c r="G29" s="11">
        <v>7516.17</v>
      </c>
      <c r="H29" s="11">
        <f t="shared" si="0"/>
        <v>-237.35000000000036</v>
      </c>
      <c r="I29" s="11">
        <f t="shared" si="1"/>
        <v>-166.55000000000018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235599.29</v>
      </c>
      <c r="F30" s="11">
        <v>241710.79</v>
      </c>
      <c r="G30" s="11">
        <f>E30</f>
        <v>235599.29</v>
      </c>
      <c r="H30" s="11">
        <f t="shared" si="0"/>
        <v>6111.5</v>
      </c>
      <c r="I30" s="11">
        <f t="shared" si="1"/>
        <v>6111.5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392099.93</v>
      </c>
      <c r="F32" s="11">
        <v>393177.79</v>
      </c>
      <c r="G32" s="11">
        <f>E32</f>
        <v>392099.93</v>
      </c>
      <c r="H32" s="11">
        <f t="shared" si="0"/>
        <v>1077.859999999986</v>
      </c>
      <c r="I32" s="11">
        <f t="shared" si="1"/>
        <v>1077.859999999986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38316.49</v>
      </c>
      <c r="G36" s="32"/>
    </row>
    <row r="37" spans="1:7" ht="15.75" customHeight="1">
      <c r="A37" s="11" t="s">
        <v>16</v>
      </c>
      <c r="B37" s="37" t="s">
        <v>163</v>
      </c>
      <c r="C37" s="37"/>
      <c r="D37" s="37"/>
      <c r="E37" s="37"/>
      <c r="F37" s="38">
        <v>38316.49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A14:I14"/>
    <mergeCell ref="A1:I1"/>
    <mergeCell ref="A2:I2"/>
    <mergeCell ref="A3:I3"/>
    <mergeCell ref="A5:I5"/>
    <mergeCell ref="A13:I13"/>
    <mergeCell ref="B37:E37"/>
    <mergeCell ref="F37:G37"/>
    <mergeCell ref="A15:I15"/>
    <mergeCell ref="A33:I33"/>
    <mergeCell ref="B35:E35"/>
    <mergeCell ref="F35:G35"/>
    <mergeCell ref="B36:E36"/>
    <mergeCell ref="F36:G3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B16">
      <selection activeCell="M23" sqref="M2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3.14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127</v>
      </c>
    </row>
    <row r="8" spans="1:6" s="3" customFormat="1" ht="15">
      <c r="A8" s="3" t="s">
        <v>3</v>
      </c>
      <c r="F8" s="4" t="s">
        <v>128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-11018.35</v>
      </c>
      <c r="E18" s="12">
        <v>120762.36</v>
      </c>
      <c r="F18" s="12">
        <v>112816.41</v>
      </c>
      <c r="G18" s="12">
        <f>E18</f>
        <v>120762.36</v>
      </c>
      <c r="H18" s="13">
        <f aca="true" t="shared" si="0" ref="H18:H32">D18+F18-G18</f>
        <v>-18964.300000000003</v>
      </c>
      <c r="I18" s="13">
        <f aca="true" t="shared" si="1" ref="I18:I32">F18-E18</f>
        <v>-7945.949999999997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-4059.3921052631576</v>
      </c>
      <c r="E19" s="12">
        <f>E18*K19</f>
        <v>44491.39578947368</v>
      </c>
      <c r="F19" s="12">
        <f>F18*K19</f>
        <v>41563.94052631579</v>
      </c>
      <c r="G19" s="12">
        <f>E19</f>
        <v>44491.39578947368</v>
      </c>
      <c r="H19" s="13">
        <f t="shared" si="0"/>
        <v>-6986.847368421048</v>
      </c>
      <c r="I19" s="13">
        <f t="shared" si="1"/>
        <v>-2927.4552631578917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-2298.174366471735</v>
      </c>
      <c r="E20" s="12">
        <f>E18*K20</f>
        <v>25188.25052631579</v>
      </c>
      <c r="F20" s="12">
        <f>F18*K20</f>
        <v>23530.908128654974</v>
      </c>
      <c r="G20" s="12">
        <f>E20</f>
        <v>25188.25052631579</v>
      </c>
      <c r="H20" s="13">
        <f t="shared" si="0"/>
        <v>-3955.5167641325534</v>
      </c>
      <c r="I20" s="13">
        <f t="shared" si="1"/>
        <v>-1657.3423976608174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-2147.826510721248</v>
      </c>
      <c r="E21" s="12">
        <f>E18*K21</f>
        <v>23540.42105263158</v>
      </c>
      <c r="F21" s="12">
        <f>F18*K21</f>
        <v>21991.50292397661</v>
      </c>
      <c r="G21" s="12">
        <f>E21</f>
        <v>23540.42105263158</v>
      </c>
      <c r="H21" s="13">
        <f t="shared" si="0"/>
        <v>-3696.7446393762148</v>
      </c>
      <c r="I21" s="13">
        <f t="shared" si="1"/>
        <v>-1548.9181286549683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-2512.95701754386</v>
      </c>
      <c r="E22" s="12">
        <f>E18*K22</f>
        <v>27542.292631578945</v>
      </c>
      <c r="F22" s="12">
        <f>F18*K22</f>
        <v>25730.058421052632</v>
      </c>
      <c r="G22" s="12">
        <f>E22</f>
        <v>27542.292631578945</v>
      </c>
      <c r="H22" s="13">
        <f t="shared" si="0"/>
        <v>-4325.191228070173</v>
      </c>
      <c r="I22" s="13">
        <f t="shared" si="1"/>
        <v>-1812.2342105263124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-3078.19</v>
      </c>
      <c r="E24" s="13">
        <v>38842.68</v>
      </c>
      <c r="F24" s="13">
        <v>37134.56</v>
      </c>
      <c r="G24" s="13">
        <f>E24</f>
        <v>38842.68</v>
      </c>
      <c r="H24" s="13">
        <f t="shared" si="0"/>
        <v>-4786.310000000005</v>
      </c>
      <c r="I24" s="13">
        <f t="shared" si="1"/>
        <v>-1708.1200000000026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18055.94</v>
      </c>
      <c r="E26" s="13">
        <v>58380.12</v>
      </c>
      <c r="F26" s="13">
        <v>56378.51</v>
      </c>
      <c r="G26" s="13">
        <v>3759.11</v>
      </c>
      <c r="H26" s="13">
        <f>D26+F26-G26</f>
        <v>70675.34</v>
      </c>
      <c r="I26" s="13">
        <f>F26-E26</f>
        <v>-2001.6100000000006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69106.18</v>
      </c>
      <c r="E27" s="11">
        <v>0</v>
      </c>
      <c r="F27" s="11">
        <v>305.63</v>
      </c>
      <c r="G27" s="11">
        <v>0</v>
      </c>
      <c r="H27" s="11">
        <f t="shared" si="0"/>
        <v>69411.81</v>
      </c>
      <c r="I27" s="11">
        <f t="shared" si="1"/>
        <v>305.63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730846.22</v>
      </c>
      <c r="F28" s="11">
        <f t="shared" si="2"/>
        <v>694678.1000000001</v>
      </c>
      <c r="G28" s="11">
        <f t="shared" si="2"/>
        <v>731155.4199999999</v>
      </c>
      <c r="H28" s="11">
        <f t="shared" si="2"/>
        <v>-36477.319999999956</v>
      </c>
      <c r="I28" s="11">
        <f t="shared" si="2"/>
        <v>-36168.11999999995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10695.46</v>
      </c>
      <c r="F29" s="11">
        <v>8632.95</v>
      </c>
      <c r="G29" s="11">
        <v>11004.66</v>
      </c>
      <c r="H29" s="11">
        <f t="shared" si="0"/>
        <v>-2371.709999999999</v>
      </c>
      <c r="I29" s="11">
        <f t="shared" si="1"/>
        <v>-2062.5099999999984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239261.53</v>
      </c>
      <c r="F30" s="11">
        <v>212060.82</v>
      </c>
      <c r="G30" s="11">
        <f>E30</f>
        <v>239261.53</v>
      </c>
      <c r="H30" s="11">
        <f t="shared" si="0"/>
        <v>-27200.709999999992</v>
      </c>
      <c r="I30" s="11">
        <f t="shared" si="1"/>
        <v>-27200.709999999992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480889.23</v>
      </c>
      <c r="F32" s="11">
        <v>473984.33</v>
      </c>
      <c r="G32" s="11">
        <f>E32</f>
        <v>480889.23</v>
      </c>
      <c r="H32" s="11">
        <f t="shared" si="0"/>
        <v>-6904.899999999965</v>
      </c>
      <c r="I32" s="11">
        <f t="shared" si="1"/>
        <v>-6904.899999999965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3759.11</v>
      </c>
      <c r="G36" s="32"/>
    </row>
    <row r="37" spans="1:7" ht="15.75" customHeight="1">
      <c r="A37" s="11" t="s">
        <v>16</v>
      </c>
      <c r="B37" s="37" t="s">
        <v>145</v>
      </c>
      <c r="C37" s="37"/>
      <c r="D37" s="37"/>
      <c r="E37" s="37"/>
      <c r="F37" s="38">
        <v>3759.11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 t="s">
        <v>182</v>
      </c>
      <c r="G47" s="17"/>
      <c r="H47" s="17"/>
    </row>
    <row r="48" s="3" customFormat="1" ht="15"/>
    <row r="49" s="3" customFormat="1" ht="15"/>
  </sheetData>
  <sheetProtection/>
  <mergeCells count="14">
    <mergeCell ref="A14:I14"/>
    <mergeCell ref="A1:I1"/>
    <mergeCell ref="A2:I2"/>
    <mergeCell ref="A3:I3"/>
    <mergeCell ref="A5:I5"/>
    <mergeCell ref="A13:I13"/>
    <mergeCell ref="B37:E37"/>
    <mergeCell ref="F37:G37"/>
    <mergeCell ref="A15:I15"/>
    <mergeCell ref="A33:I33"/>
    <mergeCell ref="B35:E35"/>
    <mergeCell ref="F35:G35"/>
    <mergeCell ref="B36:E36"/>
    <mergeCell ref="F36:G3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6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61</v>
      </c>
    </row>
    <row r="8" spans="1:6" s="3" customFormat="1" ht="15">
      <c r="A8" s="3" t="s">
        <v>3</v>
      </c>
      <c r="F8" s="4" t="s">
        <v>62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-6642.44</v>
      </c>
      <c r="E18" s="12">
        <v>173094.24</v>
      </c>
      <c r="F18" s="12">
        <v>163547.42</v>
      </c>
      <c r="G18" s="12">
        <f>E18</f>
        <v>173094.24</v>
      </c>
      <c r="H18" s="13">
        <f aca="true" t="shared" si="0" ref="H18:H32">D18+F18-G18</f>
        <v>-16189.25999999998</v>
      </c>
      <c r="I18" s="13">
        <f aca="true" t="shared" si="1" ref="I18:I32">F18-E18</f>
        <v>-9546.819999999978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-2447.214736842105</v>
      </c>
      <c r="E19" s="12">
        <f>E18*K19</f>
        <v>63771.562105263154</v>
      </c>
      <c r="F19" s="12">
        <f>F18*K19</f>
        <v>60254.31263157895</v>
      </c>
      <c r="G19" s="12">
        <f>E19</f>
        <v>63771.562105263154</v>
      </c>
      <c r="H19" s="13">
        <f t="shared" si="0"/>
        <v>-5964.464210526312</v>
      </c>
      <c r="I19" s="13">
        <f t="shared" si="1"/>
        <v>-3517.2494736842054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-1385.460194931774</v>
      </c>
      <c r="E20" s="12">
        <f>E18*K20</f>
        <v>36103.47695906433</v>
      </c>
      <c r="F20" s="12">
        <f>F18*K20</f>
        <v>34112.22990253412</v>
      </c>
      <c r="G20" s="12">
        <f>E20</f>
        <v>36103.47695906433</v>
      </c>
      <c r="H20" s="13">
        <f t="shared" si="0"/>
        <v>-3376.7072514619795</v>
      </c>
      <c r="I20" s="13">
        <f t="shared" si="1"/>
        <v>-1991.2470565302065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-1294.82261208577</v>
      </c>
      <c r="E21" s="12">
        <f>E18*K21</f>
        <v>33741.56725146199</v>
      </c>
      <c r="F21" s="12">
        <f>F18*K21</f>
        <v>31880.58869395712</v>
      </c>
      <c r="G21" s="12">
        <f>E21</f>
        <v>33741.56725146199</v>
      </c>
      <c r="H21" s="13">
        <f t="shared" si="0"/>
        <v>-3155.8011695906353</v>
      </c>
      <c r="I21" s="13">
        <f t="shared" si="1"/>
        <v>-1860.9785575048663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-1514.9424561403507</v>
      </c>
      <c r="E22" s="12">
        <f>E18*K22</f>
        <v>39477.63368421052</v>
      </c>
      <c r="F22" s="12">
        <f>F18*K22</f>
        <v>37300.28877192982</v>
      </c>
      <c r="G22" s="12">
        <f>E22</f>
        <v>39477.63368421052</v>
      </c>
      <c r="H22" s="13">
        <f t="shared" si="0"/>
        <v>-3692.28736842105</v>
      </c>
      <c r="I22" s="13">
        <f t="shared" si="1"/>
        <v>-2177.3449122806996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-2165.57</v>
      </c>
      <c r="E24" s="13">
        <v>55675.08</v>
      </c>
      <c r="F24" s="13">
        <v>53346.17</v>
      </c>
      <c r="G24" s="13">
        <f>E24</f>
        <v>55675.08</v>
      </c>
      <c r="H24" s="13">
        <f t="shared" si="0"/>
        <v>-4494.480000000003</v>
      </c>
      <c r="I24" s="13">
        <f t="shared" si="1"/>
        <v>-2328.9100000000035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109576.65</v>
      </c>
      <c r="E26" s="11">
        <v>83678.88</v>
      </c>
      <c r="F26" s="11">
        <v>79525.1</v>
      </c>
      <c r="G26" s="11">
        <v>0</v>
      </c>
      <c r="H26" s="11">
        <f>D26+F26-G26</f>
        <v>189101.75</v>
      </c>
      <c r="I26" s="11">
        <f>F26-E26</f>
        <v>-4153.779999999999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97038.86</v>
      </c>
      <c r="E27" s="11">
        <v>0</v>
      </c>
      <c r="F27" s="11">
        <v>64.33</v>
      </c>
      <c r="G27" s="11">
        <v>0</v>
      </c>
      <c r="H27" s="11">
        <f t="shared" si="0"/>
        <v>97103.19</v>
      </c>
      <c r="I27" s="11">
        <f t="shared" si="1"/>
        <v>64.33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1141638.41</v>
      </c>
      <c r="F28" s="11">
        <f t="shared" si="2"/>
        <v>1071587.87</v>
      </c>
      <c r="G28" s="11">
        <f t="shared" si="2"/>
        <v>1131743.01</v>
      </c>
      <c r="H28" s="11">
        <f t="shared" si="2"/>
        <v>-60155.13999999995</v>
      </c>
      <c r="I28" s="11">
        <f t="shared" si="2"/>
        <v>-70050.53999999995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37056.69</v>
      </c>
      <c r="F29" s="11">
        <v>32469.22</v>
      </c>
      <c r="G29" s="11">
        <v>27161.29</v>
      </c>
      <c r="H29" s="11">
        <f t="shared" si="0"/>
        <v>5307.93</v>
      </c>
      <c r="I29" s="11">
        <f t="shared" si="1"/>
        <v>-4587.470000000001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415299.88</v>
      </c>
      <c r="F30" s="11">
        <v>371451.27</v>
      </c>
      <c r="G30" s="11">
        <f>E30</f>
        <v>415299.88</v>
      </c>
      <c r="H30" s="11">
        <f t="shared" si="0"/>
        <v>-43848.609999999986</v>
      </c>
      <c r="I30" s="11">
        <f t="shared" si="1"/>
        <v>-43848.609999999986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689281.84</v>
      </c>
      <c r="F32" s="11">
        <v>667667.38</v>
      </c>
      <c r="G32" s="11">
        <f>E32</f>
        <v>689281.84</v>
      </c>
      <c r="H32" s="11">
        <f t="shared" si="0"/>
        <v>-21614.459999999963</v>
      </c>
      <c r="I32" s="11">
        <f t="shared" si="1"/>
        <v>-21614.459999999963</v>
      </c>
    </row>
    <row r="33" spans="2:5" ht="15">
      <c r="B33" s="16"/>
      <c r="C33" s="16"/>
      <c r="D33" s="16"/>
      <c r="E33" s="16"/>
    </row>
    <row r="34" s="3" customFormat="1" ht="15.75" customHeight="1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6">
      <selection activeCell="H12" sqref="H12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1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64</v>
      </c>
    </row>
    <row r="8" spans="1:6" s="3" customFormat="1" ht="15">
      <c r="A8" s="3" t="s">
        <v>3</v>
      </c>
      <c r="F8" s="4" t="s">
        <v>63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-4158.53</v>
      </c>
      <c r="E18" s="12">
        <v>241094.28</v>
      </c>
      <c r="F18" s="12">
        <v>229292.28</v>
      </c>
      <c r="G18" s="12">
        <f>E18</f>
        <v>241094.28</v>
      </c>
      <c r="H18" s="13">
        <f aca="true" t="shared" si="0" ref="H18:H32">D18+F18-G18</f>
        <v>-15960.529999999999</v>
      </c>
      <c r="I18" s="13">
        <f aca="true" t="shared" si="1" ref="I18:I32">F18-E18</f>
        <v>-11802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-1532.09</v>
      </c>
      <c r="E19" s="12">
        <f>E18*K19</f>
        <v>88824.20842105262</v>
      </c>
      <c r="F19" s="12">
        <f>F18*K19</f>
        <v>84476.10315789473</v>
      </c>
      <c r="G19" s="12">
        <f>E19</f>
        <v>88824.20842105262</v>
      </c>
      <c r="H19" s="13">
        <f t="shared" si="0"/>
        <v>-5880.19526315789</v>
      </c>
      <c r="I19" s="13">
        <f t="shared" si="1"/>
        <v>-4348.105263157893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-867.3737037037038</v>
      </c>
      <c r="E20" s="12">
        <f>E18*K20</f>
        <v>50286.721169590644</v>
      </c>
      <c r="F20" s="12">
        <f>F18*K20</f>
        <v>47825.095438596494</v>
      </c>
      <c r="G20" s="12">
        <f>E20</f>
        <v>50286.721169590644</v>
      </c>
      <c r="H20" s="13">
        <f t="shared" si="0"/>
        <v>-3328.9994346978565</v>
      </c>
      <c r="I20" s="13">
        <f t="shared" si="1"/>
        <v>-2461.62573099415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-810.6296296296297</v>
      </c>
      <c r="E21" s="12">
        <f>E18*K21</f>
        <v>46996.93567251462</v>
      </c>
      <c r="F21" s="12">
        <f>F18*K21</f>
        <v>44696.350877192985</v>
      </c>
      <c r="G21" s="12">
        <f>E21</f>
        <v>46996.93567251462</v>
      </c>
      <c r="H21" s="13">
        <f t="shared" si="0"/>
        <v>-3111.214424951264</v>
      </c>
      <c r="I21" s="13">
        <f t="shared" si="1"/>
        <v>-2300.584795321636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-948.4366666666666</v>
      </c>
      <c r="E22" s="12">
        <f>E18*K22</f>
        <v>54986.4147368421</v>
      </c>
      <c r="F22" s="12">
        <f>F18*K22</f>
        <v>52294.73052631578</v>
      </c>
      <c r="G22" s="12">
        <f>E22</f>
        <v>54986.4147368421</v>
      </c>
      <c r="H22" s="13">
        <f t="shared" si="0"/>
        <v>-3640.1208771929887</v>
      </c>
      <c r="I22" s="13">
        <f t="shared" si="1"/>
        <v>-2691.6842105263204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-962.99</v>
      </c>
      <c r="E24" s="13">
        <v>77547</v>
      </c>
      <c r="F24" s="13">
        <v>73754.71</v>
      </c>
      <c r="G24" s="13">
        <f>E24</f>
        <v>77547</v>
      </c>
      <c r="H24" s="13">
        <f t="shared" si="0"/>
        <v>-4755.279999999999</v>
      </c>
      <c r="I24" s="13">
        <f t="shared" si="1"/>
        <v>-3792.2899999999936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18460.74</v>
      </c>
      <c r="E26" s="11">
        <v>116552.04</v>
      </c>
      <c r="F26" s="11">
        <v>110578.51</v>
      </c>
      <c r="G26" s="11">
        <v>12790.4</v>
      </c>
      <c r="H26" s="11">
        <f>D26+F26-G26</f>
        <v>116248.85</v>
      </c>
      <c r="I26" s="11">
        <f>F26-E26</f>
        <v>-5973.529999999999</v>
      </c>
    </row>
    <row r="27" spans="1:9" ht="29.25" customHeight="1">
      <c r="A27" s="11" t="s">
        <v>33</v>
      </c>
      <c r="B27" s="11" t="s">
        <v>34</v>
      </c>
      <c r="C27" s="19">
        <v>2</v>
      </c>
      <c r="D27" s="11">
        <v>158871.4</v>
      </c>
      <c r="E27" s="11">
        <v>92896.8</v>
      </c>
      <c r="F27" s="11">
        <v>86086.1</v>
      </c>
      <c r="G27" s="11">
        <v>0</v>
      </c>
      <c r="H27" s="11">
        <f t="shared" si="0"/>
        <v>244957.5</v>
      </c>
      <c r="I27" s="11">
        <f t="shared" si="1"/>
        <v>-6810.699999999997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1464436.52</v>
      </c>
      <c r="F28" s="11">
        <f t="shared" si="2"/>
        <v>1386185.6099999999</v>
      </c>
      <c r="G28" s="11">
        <f t="shared" si="2"/>
        <v>1443245.48</v>
      </c>
      <c r="H28" s="11">
        <f t="shared" si="2"/>
        <v>-57059.87000000006</v>
      </c>
      <c r="I28" s="11">
        <f t="shared" si="2"/>
        <v>-78250.91000000006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43458.54</v>
      </c>
      <c r="F29" s="11">
        <v>40713.51</v>
      </c>
      <c r="G29" s="11">
        <v>22267.5</v>
      </c>
      <c r="H29" s="11">
        <f t="shared" si="0"/>
        <v>18446.010000000002</v>
      </c>
      <c r="I29" s="11">
        <f t="shared" si="1"/>
        <v>-2745.029999999999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460915.57</v>
      </c>
      <c r="F30" s="11">
        <v>437710.6</v>
      </c>
      <c r="G30" s="11">
        <f>E30</f>
        <v>460915.57</v>
      </c>
      <c r="H30" s="11">
        <f t="shared" si="0"/>
        <v>-23204.97000000003</v>
      </c>
      <c r="I30" s="11">
        <f t="shared" si="1"/>
        <v>-23204.97000000003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960062.41</v>
      </c>
      <c r="F32" s="11">
        <v>907761.5</v>
      </c>
      <c r="G32" s="11">
        <f>E32</f>
        <v>960062.41</v>
      </c>
      <c r="H32" s="11">
        <f t="shared" si="0"/>
        <v>-52300.91000000003</v>
      </c>
      <c r="I32" s="11">
        <f t="shared" si="1"/>
        <v>-52300.91000000003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SUM(F37:G38)</f>
        <v>12790.400000000001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10564.95</v>
      </c>
      <c r="G37" s="38"/>
    </row>
    <row r="38" spans="1:7" ht="15.75" customHeight="1">
      <c r="A38" s="11" t="s">
        <v>18</v>
      </c>
      <c r="B38" s="37" t="s">
        <v>136</v>
      </c>
      <c r="C38" s="37"/>
      <c r="D38" s="37"/>
      <c r="E38" s="37"/>
      <c r="F38" s="38">
        <v>2225.45</v>
      </c>
      <c r="G38" s="38"/>
    </row>
    <row r="39" spans="2:5" ht="15">
      <c r="B39" s="16"/>
      <c r="C39" s="16"/>
      <c r="D39" s="16"/>
      <c r="E39" s="16"/>
    </row>
    <row r="40" s="3" customFormat="1" ht="15"/>
    <row r="41" spans="1:9" s="3" customFormat="1" ht="15">
      <c r="A41" s="3" t="s">
        <v>56</v>
      </c>
      <c r="G41" s="3" t="s">
        <v>50</v>
      </c>
      <c r="I41" s="3" t="s">
        <v>170</v>
      </c>
    </row>
    <row r="42" s="3" customFormat="1" ht="15"/>
    <row r="43" s="3" customFormat="1" ht="15"/>
    <row r="44" s="3" customFormat="1" ht="15">
      <c r="G44" s="4" t="s">
        <v>171</v>
      </c>
    </row>
    <row r="45" s="3" customFormat="1" ht="15"/>
    <row r="46" s="3" customFormat="1" ht="15"/>
    <row r="47" s="3" customFormat="1" ht="15">
      <c r="A47" s="3" t="s">
        <v>51</v>
      </c>
    </row>
    <row r="48" spans="4:8" s="3" customFormat="1" ht="15">
      <c r="D48" s="17" t="s">
        <v>52</v>
      </c>
      <c r="F48" s="17"/>
      <c r="G48" s="17"/>
      <c r="H48" s="17"/>
    </row>
    <row r="49" s="3" customFormat="1" ht="15"/>
    <row r="50" s="3" customFormat="1" ht="15"/>
  </sheetData>
  <sheetProtection/>
  <mergeCells count="16">
    <mergeCell ref="B36:E36"/>
    <mergeCell ref="F36:G36"/>
    <mergeCell ref="A15:I15"/>
    <mergeCell ref="A33:I33"/>
    <mergeCell ref="B35:E35"/>
    <mergeCell ref="F35:G35"/>
    <mergeCell ref="B37:E37"/>
    <mergeCell ref="F37:G37"/>
    <mergeCell ref="B38:E38"/>
    <mergeCell ref="F38:G38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1.57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65</v>
      </c>
    </row>
    <row r="8" spans="1:6" s="3" customFormat="1" ht="15">
      <c r="A8" s="3" t="s">
        <v>3</v>
      </c>
      <c r="F8" s="4" t="s">
        <v>66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2251.42</v>
      </c>
      <c r="E18" s="12">
        <v>215078.64</v>
      </c>
      <c r="F18" s="12">
        <v>207807.76</v>
      </c>
      <c r="G18" s="12">
        <f>E18</f>
        <v>215078.64</v>
      </c>
      <c r="H18" s="13">
        <f aca="true" t="shared" si="0" ref="H18:H32">D18+F18-G18</f>
        <v>-5019.459999999992</v>
      </c>
      <c r="I18" s="13">
        <f aca="true" t="shared" si="1" ref="I18:I32">F18-E18</f>
        <v>-7270.880000000005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829.4705263157895</v>
      </c>
      <c r="E19" s="12">
        <f>E18*K19</f>
        <v>79239.49894736843</v>
      </c>
      <c r="F19" s="12">
        <f>F18*K19</f>
        <v>76560.75368421052</v>
      </c>
      <c r="G19" s="12">
        <f>E19</f>
        <v>79239.49894736843</v>
      </c>
      <c r="H19" s="13">
        <f t="shared" si="0"/>
        <v>-1849.2747368421115</v>
      </c>
      <c r="I19" s="13">
        <f t="shared" si="1"/>
        <v>-2678.745263157907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469.5944249512671</v>
      </c>
      <c r="E20" s="12">
        <f>E18*K20</f>
        <v>44860.4570760234</v>
      </c>
      <c r="F20" s="12">
        <f>F18*K20</f>
        <v>43343.91875243665</v>
      </c>
      <c r="G20" s="12">
        <f>E20</f>
        <v>44860.4570760234</v>
      </c>
      <c r="H20" s="13">
        <f t="shared" si="0"/>
        <v>-1046.9438986354799</v>
      </c>
      <c r="I20" s="13">
        <f t="shared" si="1"/>
        <v>-1516.5383235867484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438.8732943469786</v>
      </c>
      <c r="E21" s="12">
        <f>E18*K21</f>
        <v>41925.660818713455</v>
      </c>
      <c r="F21" s="12">
        <f>F18*K21</f>
        <v>40508.335282651075</v>
      </c>
      <c r="G21" s="12">
        <f>E21</f>
        <v>41925.660818713455</v>
      </c>
      <c r="H21" s="13">
        <f t="shared" si="0"/>
        <v>-978.4522417154003</v>
      </c>
      <c r="I21" s="13">
        <f t="shared" si="1"/>
        <v>-1417.3255360623807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513.4817543859649</v>
      </c>
      <c r="E22" s="12">
        <f>E18*K22</f>
        <v>49053.023157894735</v>
      </c>
      <c r="F22" s="12">
        <f>F18*K22</f>
        <v>47394.75228070175</v>
      </c>
      <c r="G22" s="12">
        <f>E22</f>
        <v>49053.023157894735</v>
      </c>
      <c r="H22" s="13">
        <f t="shared" si="0"/>
        <v>-1144.7891228070148</v>
      </c>
      <c r="I22" s="13">
        <f t="shared" si="1"/>
        <v>-1658.2708771929829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-916.65</v>
      </c>
      <c r="E24" s="13">
        <v>70444.8</v>
      </c>
      <c r="F24" s="13">
        <v>68712.67</v>
      </c>
      <c r="G24" s="13">
        <f>E24</f>
        <v>70444.8</v>
      </c>
      <c r="H24" s="13">
        <f t="shared" si="0"/>
        <v>-2648.779999999999</v>
      </c>
      <c r="I24" s="13">
        <f t="shared" si="1"/>
        <v>-1732.1300000000047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3">
        <v>0</v>
      </c>
      <c r="F25" s="13">
        <v>0</v>
      </c>
      <c r="G25" s="13">
        <v>0</v>
      </c>
      <c r="H25" s="13">
        <f t="shared" si="0"/>
        <v>0</v>
      </c>
      <c r="I25" s="13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61822.77</v>
      </c>
      <c r="E26" s="11">
        <v>103975.8</v>
      </c>
      <c r="F26" s="11">
        <v>101299.8</v>
      </c>
      <c r="G26" s="11">
        <v>13363.85</v>
      </c>
      <c r="H26" s="11">
        <f>D26+F26-G26</f>
        <v>149758.72</v>
      </c>
      <c r="I26" s="11">
        <f>F26-E26</f>
        <v>-2676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82099.93</v>
      </c>
      <c r="E27" s="11">
        <v>0</v>
      </c>
      <c r="F27" s="11">
        <v>224.23</v>
      </c>
      <c r="G27" s="11">
        <v>0</v>
      </c>
      <c r="H27" s="11">
        <f t="shared" si="0"/>
        <v>82324.15999999999</v>
      </c>
      <c r="I27" s="11">
        <f t="shared" si="1"/>
        <v>224.23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1329594.94</v>
      </c>
      <c r="F28" s="11">
        <f t="shared" si="2"/>
        <v>1289629.08</v>
      </c>
      <c r="G28" s="11">
        <f t="shared" si="2"/>
        <v>1329778.83</v>
      </c>
      <c r="H28" s="11">
        <f t="shared" si="2"/>
        <v>-40149.75000000007</v>
      </c>
      <c r="I28" s="11">
        <f t="shared" si="2"/>
        <v>-39965.860000000066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11840.81</v>
      </c>
      <c r="F29" s="11">
        <v>10761.21</v>
      </c>
      <c r="G29" s="11">
        <v>12024.7</v>
      </c>
      <c r="H29" s="11">
        <f t="shared" si="0"/>
        <v>-1263.4900000000016</v>
      </c>
      <c r="I29" s="11">
        <f t="shared" si="1"/>
        <v>-1079.6000000000004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445622.95</v>
      </c>
      <c r="F30" s="11">
        <v>427685.85</v>
      </c>
      <c r="G30" s="11">
        <f>E30</f>
        <v>445622.95</v>
      </c>
      <c r="H30" s="11">
        <f t="shared" si="0"/>
        <v>-17937.100000000035</v>
      </c>
      <c r="I30" s="11">
        <f t="shared" si="1"/>
        <v>-17937.100000000035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872131.18</v>
      </c>
      <c r="F32" s="11">
        <v>851182.02</v>
      </c>
      <c r="G32" s="11">
        <f>E32</f>
        <v>872131.18</v>
      </c>
      <c r="H32" s="11">
        <f t="shared" si="0"/>
        <v>-20949.160000000033</v>
      </c>
      <c r="I32" s="11">
        <f t="shared" si="1"/>
        <v>-20949.160000000033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13363.85</v>
      </c>
      <c r="G36" s="32"/>
    </row>
    <row r="37" spans="1:7" ht="15.75" customHeight="1">
      <c r="A37" s="11" t="s">
        <v>16</v>
      </c>
      <c r="B37" s="37" t="s">
        <v>137</v>
      </c>
      <c r="C37" s="37"/>
      <c r="D37" s="37"/>
      <c r="E37" s="37"/>
      <c r="F37" s="38">
        <v>13363.85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3" sqref="A13:I13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0039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67</v>
      </c>
    </row>
    <row r="8" spans="1:6" s="3" customFormat="1" ht="15">
      <c r="A8" s="3" t="s">
        <v>3</v>
      </c>
      <c r="F8" s="4" t="s">
        <v>68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f>SUM(C19:C22)</f>
        <v>5.13</v>
      </c>
      <c r="D18" s="10">
        <v>-5658.93</v>
      </c>
      <c r="E18" s="12">
        <v>208147.06</v>
      </c>
      <c r="F18" s="12">
        <v>213515.85</v>
      </c>
      <c r="G18" s="12">
        <f>E18</f>
        <v>208147.06</v>
      </c>
      <c r="H18" s="13">
        <f aca="true" t="shared" si="0" ref="H18:H32">D18+F18-G18</f>
        <v>-290.13999999998487</v>
      </c>
      <c r="I18" s="13">
        <f aca="true" t="shared" si="1" ref="I18:I32">F18-E18</f>
        <v>5368.790000000008</v>
      </c>
      <c r="J18" s="18">
        <v>5.13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-2084.8689473684212</v>
      </c>
      <c r="E19" s="12">
        <f>E18*K19</f>
        <v>76685.75894736842</v>
      </c>
      <c r="F19" s="12">
        <f>F18*K19</f>
        <v>78663.73421052631</v>
      </c>
      <c r="G19" s="12">
        <f>E19</f>
        <v>76685.75894736842</v>
      </c>
      <c r="H19" s="13">
        <f t="shared" si="0"/>
        <v>-106.89368421053223</v>
      </c>
      <c r="I19" s="13">
        <f t="shared" si="1"/>
        <v>1977.9752631578885</v>
      </c>
      <c r="J19" s="18">
        <v>1.89</v>
      </c>
      <c r="K19" s="18">
        <f>J19/J18</f>
        <v>0.3684210526315789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-1180.3226315789475</v>
      </c>
      <c r="E20" s="12">
        <f>E18*K20</f>
        <v>43414.68892787525</v>
      </c>
      <c r="F20" s="12">
        <f>F18*K20</f>
        <v>44534.49502923977</v>
      </c>
      <c r="G20" s="12">
        <f>E20</f>
        <v>43414.68892787525</v>
      </c>
      <c r="H20" s="13">
        <f t="shared" si="0"/>
        <v>-60.51653021443053</v>
      </c>
      <c r="I20" s="13">
        <f t="shared" si="1"/>
        <v>1119.8061013645201</v>
      </c>
      <c r="J20" s="18">
        <v>1.07</v>
      </c>
      <c r="K20" s="18">
        <f>J20/J18</f>
        <v>0.20857699805068228</v>
      </c>
    </row>
    <row r="21" spans="1:11" s="3" customFormat="1" ht="30">
      <c r="A21" s="10" t="s">
        <v>20</v>
      </c>
      <c r="B21" s="11" t="s">
        <v>21</v>
      </c>
      <c r="C21" s="19">
        <v>1</v>
      </c>
      <c r="D21" s="12">
        <f>K21*D18</f>
        <v>-1103.1052631578948</v>
      </c>
      <c r="E21" s="12">
        <f>E18*K21</f>
        <v>40574.475633528265</v>
      </c>
      <c r="F21" s="12">
        <f>F18*K21</f>
        <v>41621.02339181287</v>
      </c>
      <c r="G21" s="12">
        <f>E21</f>
        <v>40574.475633528265</v>
      </c>
      <c r="H21" s="13">
        <f t="shared" si="0"/>
        <v>-56.557504873286234</v>
      </c>
      <c r="I21" s="13">
        <f t="shared" si="1"/>
        <v>1046.547758284607</v>
      </c>
      <c r="J21" s="18">
        <v>1</v>
      </c>
      <c r="K21" s="18">
        <f>J21/J18</f>
        <v>0.19493177387914232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-1290.6331578947368</v>
      </c>
      <c r="E22" s="12">
        <f>E18*K22</f>
        <v>47472.13649122807</v>
      </c>
      <c r="F22" s="12">
        <f>F18*K22</f>
        <v>48696.597368421055</v>
      </c>
      <c r="G22" s="12">
        <f>E22</f>
        <v>47472.13649122807</v>
      </c>
      <c r="H22" s="13">
        <f t="shared" si="0"/>
        <v>-66.17228070175042</v>
      </c>
      <c r="I22" s="13">
        <f t="shared" si="1"/>
        <v>1224.4608771929852</v>
      </c>
      <c r="J22" s="18">
        <v>1.17</v>
      </c>
      <c r="K22" s="18">
        <f>J22/J18</f>
        <v>0.22807017543859648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-1764.61</v>
      </c>
      <c r="E24" s="13">
        <v>69372</v>
      </c>
      <c r="F24" s="13">
        <v>71350.39</v>
      </c>
      <c r="G24" s="13">
        <f>E24</f>
        <v>69372</v>
      </c>
      <c r="H24" s="13">
        <f t="shared" si="0"/>
        <v>213.77999999999884</v>
      </c>
      <c r="I24" s="13">
        <f t="shared" si="1"/>
        <v>1978.3899999999994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125121.68</v>
      </c>
      <c r="E26" s="11">
        <v>102811.22</v>
      </c>
      <c r="F26" s="11">
        <v>104900.56</v>
      </c>
      <c r="G26" s="11">
        <v>23167.82</v>
      </c>
      <c r="H26" s="11">
        <f>D26+F26-G26</f>
        <v>206854.41999999998</v>
      </c>
      <c r="I26" s="11">
        <f>F26-E26</f>
        <v>2089.3399999999965</v>
      </c>
    </row>
    <row r="27" spans="1:9" ht="29.25" customHeight="1">
      <c r="A27" s="11" t="s">
        <v>33</v>
      </c>
      <c r="B27" s="11" t="s">
        <v>34</v>
      </c>
      <c r="C27" s="19">
        <v>1.5</v>
      </c>
      <c r="D27" s="11">
        <v>-26048.39</v>
      </c>
      <c r="E27" s="11">
        <v>40837.5</v>
      </c>
      <c r="F27" s="11">
        <v>41635.02</v>
      </c>
      <c r="G27" s="11">
        <v>0</v>
      </c>
      <c r="H27" s="11">
        <f t="shared" si="0"/>
        <v>15586.629999999997</v>
      </c>
      <c r="I27" s="11">
        <f t="shared" si="1"/>
        <v>797.5199999999968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1335993.78</v>
      </c>
      <c r="F28" s="11">
        <f t="shared" si="2"/>
        <v>1337649.5</v>
      </c>
      <c r="G28" s="11">
        <f t="shared" si="2"/>
        <v>1336043.27</v>
      </c>
      <c r="H28" s="11">
        <f t="shared" si="2"/>
        <v>1606.2300000000614</v>
      </c>
      <c r="I28" s="11">
        <f t="shared" si="2"/>
        <v>1655.720000000063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11975.21</v>
      </c>
      <c r="F29" s="11">
        <v>10657.55</v>
      </c>
      <c r="G29" s="11">
        <v>12024.7</v>
      </c>
      <c r="H29" s="11">
        <f t="shared" si="0"/>
        <v>-1367.1500000000015</v>
      </c>
      <c r="I29" s="11">
        <f t="shared" si="1"/>
        <v>-1317.6599999999999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465173.99</v>
      </c>
      <c r="F30" s="11">
        <v>451746.54</v>
      </c>
      <c r="G30" s="11">
        <f>E30</f>
        <v>465173.99</v>
      </c>
      <c r="H30" s="11">
        <f t="shared" si="0"/>
        <v>-13427.450000000012</v>
      </c>
      <c r="I30" s="11">
        <f t="shared" si="1"/>
        <v>-13427.450000000012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0</v>
      </c>
      <c r="F31" s="11">
        <v>0</v>
      </c>
      <c r="G31" s="11">
        <f>E31</f>
        <v>0</v>
      </c>
      <c r="H31" s="11">
        <f t="shared" si="0"/>
        <v>0</v>
      </c>
      <c r="I31" s="11">
        <f t="shared" si="1"/>
        <v>0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858844.58</v>
      </c>
      <c r="F32" s="11">
        <v>875245.41</v>
      </c>
      <c r="G32" s="11">
        <f>E32</f>
        <v>858844.58</v>
      </c>
      <c r="H32" s="11">
        <f t="shared" si="0"/>
        <v>16400.830000000075</v>
      </c>
      <c r="I32" s="11">
        <f t="shared" si="1"/>
        <v>16400.830000000075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SUM(F37:G41)</f>
        <v>23167.82</v>
      </c>
      <c r="G36" s="32"/>
    </row>
    <row r="37" spans="1:7" ht="15.75" customHeight="1">
      <c r="A37" s="11" t="s">
        <v>16</v>
      </c>
      <c r="B37" s="37" t="s">
        <v>138</v>
      </c>
      <c r="C37" s="37"/>
      <c r="D37" s="37"/>
      <c r="E37" s="37"/>
      <c r="F37" s="38">
        <v>3896.86</v>
      </c>
      <c r="G37" s="38"/>
    </row>
    <row r="38" spans="1:7" ht="15.75" customHeight="1">
      <c r="A38" s="11" t="s">
        <v>18</v>
      </c>
      <c r="B38" s="37" t="s">
        <v>139</v>
      </c>
      <c r="C38" s="37"/>
      <c r="D38" s="37"/>
      <c r="E38" s="37"/>
      <c r="F38" s="38">
        <v>1372.67</v>
      </c>
      <c r="G38" s="38"/>
    </row>
    <row r="39" spans="1:7" ht="15.75" customHeight="1">
      <c r="A39" s="11" t="s">
        <v>20</v>
      </c>
      <c r="B39" s="37" t="s">
        <v>140</v>
      </c>
      <c r="C39" s="37"/>
      <c r="D39" s="37"/>
      <c r="E39" s="37"/>
      <c r="F39" s="38">
        <v>1678.44</v>
      </c>
      <c r="G39" s="38"/>
    </row>
    <row r="40" spans="1:7" ht="15.75" customHeight="1">
      <c r="A40" s="11" t="s">
        <v>22</v>
      </c>
      <c r="B40" s="37" t="s">
        <v>141</v>
      </c>
      <c r="C40" s="37"/>
      <c r="D40" s="37"/>
      <c r="E40" s="37"/>
      <c r="F40" s="38">
        <v>8919.46</v>
      </c>
      <c r="G40" s="38"/>
    </row>
    <row r="41" spans="1:7" ht="14.25" customHeight="1">
      <c r="A41" s="11" t="s">
        <v>24</v>
      </c>
      <c r="B41" s="37" t="s">
        <v>132</v>
      </c>
      <c r="C41" s="37"/>
      <c r="D41" s="37"/>
      <c r="E41" s="37"/>
      <c r="F41" s="38">
        <v>7300.39</v>
      </c>
      <c r="G41" s="38"/>
    </row>
    <row r="42" spans="2:5" ht="15">
      <c r="B42" s="16"/>
      <c r="C42" s="16"/>
      <c r="D42" s="16"/>
      <c r="E42" s="16"/>
    </row>
    <row r="43" s="3" customFormat="1" ht="15"/>
    <row r="44" spans="1:9" s="3" customFormat="1" ht="15">
      <c r="A44" s="3" t="s">
        <v>56</v>
      </c>
      <c r="G44" s="3" t="s">
        <v>50</v>
      </c>
      <c r="I44" s="3" t="s">
        <v>170</v>
      </c>
    </row>
    <row r="45" s="3" customFormat="1" ht="15"/>
    <row r="46" s="3" customFormat="1" ht="15"/>
    <row r="47" s="3" customFormat="1" ht="15">
      <c r="G47" s="4" t="s">
        <v>171</v>
      </c>
    </row>
    <row r="48" s="3" customFormat="1" ht="15"/>
    <row r="49" s="3" customFormat="1" ht="15"/>
    <row r="50" s="3" customFormat="1" ht="15">
      <c r="A50" s="3" t="s">
        <v>51</v>
      </c>
    </row>
    <row r="51" spans="4:8" s="3" customFormat="1" ht="15">
      <c r="D51" s="17" t="s">
        <v>52</v>
      </c>
      <c r="F51" s="17"/>
      <c r="G51" s="17"/>
      <c r="H51" s="17"/>
    </row>
    <row r="52" s="3" customFormat="1" ht="15"/>
    <row r="53" s="3" customFormat="1" ht="15"/>
  </sheetData>
  <sheetProtection/>
  <mergeCells count="22">
    <mergeCell ref="B41:E41"/>
    <mergeCell ref="F41:G41"/>
    <mergeCell ref="B37:E37"/>
    <mergeCell ref="F37:G37"/>
    <mergeCell ref="B38:E38"/>
    <mergeCell ref="F38:G38"/>
    <mergeCell ref="B39:E39"/>
    <mergeCell ref="F39:G39"/>
    <mergeCell ref="B36:E36"/>
    <mergeCell ref="F36:G36"/>
    <mergeCell ref="B40:E40"/>
    <mergeCell ref="F40:G40"/>
    <mergeCell ref="A15:I15"/>
    <mergeCell ref="A33:I33"/>
    <mergeCell ref="B35:E35"/>
    <mergeCell ref="F35:G3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42187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69</v>
      </c>
    </row>
    <row r="8" spans="1:6" s="3" customFormat="1" ht="15">
      <c r="A8" s="3" t="s">
        <v>3</v>
      </c>
      <c r="F8" s="4" t="s">
        <v>71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-2254.97</v>
      </c>
      <c r="E18" s="12">
        <v>166943.88</v>
      </c>
      <c r="F18" s="12">
        <v>159239.85</v>
      </c>
      <c r="G18" s="12">
        <f>E18</f>
        <v>166943.88</v>
      </c>
      <c r="H18" s="13">
        <f aca="true" t="shared" si="0" ref="H18:H32">D18+F18-G18</f>
        <v>-9959</v>
      </c>
      <c r="I18" s="13">
        <f aca="true" t="shared" si="1" ref="I18:I32">F18-E18</f>
        <v>-7704.029999999999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-780.5665384615384</v>
      </c>
      <c r="E19" s="12">
        <f>E18*K19</f>
        <v>57788.266153846154</v>
      </c>
      <c r="F19" s="12">
        <f>F18*K19</f>
        <v>55121.48653846154</v>
      </c>
      <c r="G19" s="12">
        <f>E19</f>
        <v>57788.266153846154</v>
      </c>
      <c r="H19" s="13">
        <f t="shared" si="0"/>
        <v>-3447.346153846149</v>
      </c>
      <c r="I19" s="13">
        <f t="shared" si="1"/>
        <v>-2666.779615384614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-441.9080402930403</v>
      </c>
      <c r="E20" s="12">
        <f>E18*K20</f>
        <v>32716.108351648356</v>
      </c>
      <c r="F20" s="12">
        <f>F18*K20</f>
        <v>31206.344230769235</v>
      </c>
      <c r="G20" s="12">
        <f>E20</f>
        <v>32716.108351648356</v>
      </c>
      <c r="H20" s="13">
        <f t="shared" si="0"/>
        <v>-1951.6721611721623</v>
      </c>
      <c r="I20" s="13">
        <f t="shared" si="1"/>
        <v>-1509.764120879121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-549.2875641025641</v>
      </c>
      <c r="E21" s="12">
        <f>E18*K21</f>
        <v>40665.81692307693</v>
      </c>
      <c r="F21" s="12">
        <f>F18*K21</f>
        <v>38789.19423076924</v>
      </c>
      <c r="G21" s="12">
        <f>E21</f>
        <v>40665.81692307693</v>
      </c>
      <c r="H21" s="13">
        <f t="shared" si="0"/>
        <v>-2425.9102564102577</v>
      </c>
      <c r="I21" s="13">
        <f t="shared" si="1"/>
        <v>-1876.6226923076902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-483.20785714285705</v>
      </c>
      <c r="E22" s="12">
        <f>E18*K22</f>
        <v>35773.68857142857</v>
      </c>
      <c r="F22" s="12">
        <f>F18*K22</f>
        <v>34122.825</v>
      </c>
      <c r="G22" s="12">
        <f>E22</f>
        <v>35773.68857142857</v>
      </c>
      <c r="H22" s="13">
        <f t="shared" si="0"/>
        <v>-2134.0714285714275</v>
      </c>
      <c r="I22" s="13">
        <f t="shared" si="1"/>
        <v>-1650.8635714285701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-602.84</v>
      </c>
      <c r="E24" s="13">
        <v>50452.32</v>
      </c>
      <c r="F24" s="13">
        <v>48089.23</v>
      </c>
      <c r="G24" s="13">
        <f>E24</f>
        <v>50452.32</v>
      </c>
      <c r="H24" s="13">
        <f t="shared" si="0"/>
        <v>-2965.929999999993</v>
      </c>
      <c r="I24" s="13">
        <f t="shared" si="1"/>
        <v>-2363.0899999999965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-10382.25</v>
      </c>
      <c r="E26" s="11">
        <v>83471.88</v>
      </c>
      <c r="F26" s="11">
        <v>79454.12</v>
      </c>
      <c r="G26" s="11">
        <v>0</v>
      </c>
      <c r="H26" s="11">
        <f>D26+F26-G26</f>
        <v>69071.87</v>
      </c>
      <c r="I26" s="11">
        <f>F26-E26</f>
        <v>-4017.7600000000093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86460.57</v>
      </c>
      <c r="E27" s="11">
        <v>0</v>
      </c>
      <c r="F27" s="11">
        <v>30.14</v>
      </c>
      <c r="G27" s="11">
        <v>0</v>
      </c>
      <c r="H27" s="11">
        <f t="shared" si="0"/>
        <v>86490.71</v>
      </c>
      <c r="I27" s="11">
        <f t="shared" si="1"/>
        <v>30.14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1174139</v>
      </c>
      <c r="F28" s="11">
        <f t="shared" si="2"/>
        <v>1120752.51</v>
      </c>
      <c r="G28" s="11">
        <f t="shared" si="2"/>
        <v>1162432.1600000001</v>
      </c>
      <c r="H28" s="11">
        <f t="shared" si="2"/>
        <v>-41679.65000000005</v>
      </c>
      <c r="I28" s="11">
        <f t="shared" si="2"/>
        <v>-53386.490000000056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11706.84</v>
      </c>
      <c r="F29" s="11">
        <v>9354.41</v>
      </c>
      <c r="G29" s="11">
        <v>0</v>
      </c>
      <c r="H29" s="11">
        <f t="shared" si="0"/>
        <v>9354.41</v>
      </c>
      <c r="I29" s="11">
        <f t="shared" si="1"/>
        <v>-2352.4300000000003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204791.86</v>
      </c>
      <c r="F30" s="11">
        <v>190068.55</v>
      </c>
      <c r="G30" s="11">
        <f>E30</f>
        <v>204791.86</v>
      </c>
      <c r="H30" s="11">
        <f t="shared" si="0"/>
        <v>-14723.309999999998</v>
      </c>
      <c r="I30" s="11">
        <f t="shared" si="1"/>
        <v>-14723.309999999998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333030.87</v>
      </c>
      <c r="F31" s="11">
        <v>314203.16</v>
      </c>
      <c r="G31" s="11">
        <f>E31</f>
        <v>333030.87</v>
      </c>
      <c r="H31" s="11">
        <f t="shared" si="0"/>
        <v>-18827.71000000002</v>
      </c>
      <c r="I31" s="11">
        <f t="shared" si="1"/>
        <v>-18827.71000000002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624609.43</v>
      </c>
      <c r="F32" s="11">
        <v>607126.39</v>
      </c>
      <c r="G32" s="11">
        <f>E32</f>
        <v>624609.43</v>
      </c>
      <c r="H32" s="11">
        <f t="shared" si="0"/>
        <v>-17483.040000000037</v>
      </c>
      <c r="I32" s="11">
        <f t="shared" si="1"/>
        <v>-17483.040000000037</v>
      </c>
    </row>
    <row r="33" spans="2:5" ht="15">
      <c r="B33" s="16"/>
      <c r="C33" s="16"/>
      <c r="D33" s="16"/>
      <c r="E33" s="16"/>
    </row>
    <row r="34" s="3" customFormat="1" ht="15"/>
    <row r="35" spans="1:9" s="3" customFormat="1" ht="15">
      <c r="A35" s="3" t="s">
        <v>56</v>
      </c>
      <c r="G35" s="3" t="s">
        <v>50</v>
      </c>
      <c r="I35" s="3" t="s">
        <v>170</v>
      </c>
    </row>
    <row r="36" s="3" customFormat="1" ht="15"/>
    <row r="37" s="3" customFormat="1" ht="15"/>
    <row r="38" s="3" customFormat="1" ht="15">
      <c r="G38" s="4" t="s">
        <v>171</v>
      </c>
    </row>
    <row r="39" s="3" customFormat="1" ht="15"/>
    <row r="40" s="3" customFormat="1" ht="15"/>
    <row r="41" s="3" customFormat="1" ht="15">
      <c r="A41" s="3" t="s">
        <v>51</v>
      </c>
    </row>
    <row r="42" spans="4:8" s="3" customFormat="1" ht="15">
      <c r="D42" s="17" t="s">
        <v>52</v>
      </c>
      <c r="F42" s="17"/>
      <c r="G42" s="17"/>
      <c r="H42" s="17"/>
    </row>
    <row r="43" s="3" customFormat="1" ht="15"/>
    <row r="44" s="3" customFormat="1" ht="15"/>
  </sheetData>
  <sheetProtection/>
  <mergeCells count="7">
    <mergeCell ref="A15:I15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10" sqref="F10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4.140625" style="1" customWidth="1"/>
    <col min="4" max="4" width="10.8515625" style="1" customWidth="1"/>
    <col min="5" max="5" width="11.00390625" style="1" customWidth="1"/>
    <col min="6" max="6" width="11.57421875" style="1" customWidth="1"/>
    <col min="7" max="7" width="12.00390625" style="1" customWidth="1"/>
    <col min="8" max="8" width="10.8515625" style="1" customWidth="1"/>
    <col min="9" max="9" width="13.421875" style="1" customWidth="1"/>
    <col min="10" max="11" width="9.140625" style="1" hidden="1" customWidth="1" outlineLevel="1"/>
    <col min="12" max="12" width="0" style="1" hidden="1" customWidth="1"/>
    <col min="13" max="16384" width="9.140625" style="1" customWidth="1"/>
  </cols>
  <sheetData>
    <row r="1" spans="1:9" ht="1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 t="s">
        <v>53</v>
      </c>
      <c r="B2" s="26"/>
      <c r="C2" s="26"/>
      <c r="D2" s="26"/>
      <c r="E2" s="26"/>
      <c r="F2" s="26"/>
      <c r="G2" s="26"/>
      <c r="H2" s="26"/>
      <c r="I2" s="26"/>
    </row>
    <row r="3" spans="1:9" ht="28.5" customHeight="1">
      <c r="A3" s="26" t="s">
        <v>164</v>
      </c>
      <c r="B3" s="26"/>
      <c r="C3" s="26"/>
      <c r="D3" s="26"/>
      <c r="E3" s="26"/>
      <c r="F3" s="26"/>
      <c r="G3" s="26"/>
      <c r="H3" s="26"/>
      <c r="I3" s="26"/>
    </row>
    <row r="4" spans="1:9" ht="28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8.5" customHeight="1">
      <c r="A5" s="27" t="s">
        <v>1</v>
      </c>
      <c r="B5" s="26"/>
      <c r="C5" s="26"/>
      <c r="D5" s="26"/>
      <c r="E5" s="26"/>
      <c r="F5" s="26"/>
      <c r="G5" s="26"/>
      <c r="H5" s="26"/>
      <c r="I5" s="26"/>
    </row>
    <row r="7" spans="1:6" s="3" customFormat="1" ht="16.5" customHeight="1">
      <c r="A7" s="3" t="s">
        <v>2</v>
      </c>
      <c r="F7" s="4" t="s">
        <v>70</v>
      </c>
    </row>
    <row r="8" spans="1:6" s="3" customFormat="1" ht="15">
      <c r="A8" s="3" t="s">
        <v>3</v>
      </c>
      <c r="F8" s="4" t="s">
        <v>72</v>
      </c>
    </row>
    <row r="9" s="3" customFormat="1" ht="15">
      <c r="A9" s="3" t="s">
        <v>4</v>
      </c>
    </row>
    <row r="10" spans="1:6" s="3" customFormat="1" ht="15.75" thickBot="1">
      <c r="A10" s="3" t="s">
        <v>5</v>
      </c>
      <c r="F10" s="24"/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s="3" customFormat="1" ht="15">
      <c r="A14" s="25" t="s">
        <v>9</v>
      </c>
      <c r="B14" s="25"/>
      <c r="C14" s="25"/>
      <c r="D14" s="25"/>
      <c r="E14" s="25"/>
      <c r="F14" s="25"/>
      <c r="G14" s="25"/>
      <c r="H14" s="25"/>
      <c r="I14" s="25"/>
    </row>
    <row r="15" spans="1:9" s="3" customFormat="1" ht="15">
      <c r="A15" s="25" t="s">
        <v>10</v>
      </c>
      <c r="B15" s="25"/>
      <c r="C15" s="25"/>
      <c r="D15" s="25"/>
      <c r="E15" s="25"/>
      <c r="F15" s="25"/>
      <c r="G15" s="25"/>
      <c r="H15" s="25"/>
      <c r="I15" s="25"/>
    </row>
    <row r="16" s="3" customFormat="1" ht="15"/>
    <row r="17" spans="1:9" s="9" customFormat="1" ht="66" customHeight="1">
      <c r="A17" s="5" t="s">
        <v>11</v>
      </c>
      <c r="B17" s="5" t="s">
        <v>12</v>
      </c>
      <c r="C17" s="5" t="s">
        <v>172</v>
      </c>
      <c r="D17" s="6" t="s">
        <v>13</v>
      </c>
      <c r="E17" s="6" t="s">
        <v>165</v>
      </c>
      <c r="F17" s="6" t="s">
        <v>166</v>
      </c>
      <c r="G17" s="7" t="s">
        <v>167</v>
      </c>
      <c r="H17" s="6" t="s">
        <v>168</v>
      </c>
      <c r="I17" s="8" t="s">
        <v>169</v>
      </c>
    </row>
    <row r="18" spans="1:11" s="3" customFormat="1" ht="31.5" customHeight="1">
      <c r="A18" s="10" t="s">
        <v>14</v>
      </c>
      <c r="B18" s="11" t="s">
        <v>15</v>
      </c>
      <c r="C18" s="19">
        <v>5.46</v>
      </c>
      <c r="D18" s="10">
        <v>8818.14</v>
      </c>
      <c r="E18" s="12">
        <v>68867.52</v>
      </c>
      <c r="F18" s="12">
        <v>60374.38</v>
      </c>
      <c r="G18" s="12">
        <f>E18</f>
        <v>68867.52</v>
      </c>
      <c r="H18" s="13">
        <f aca="true" t="shared" si="0" ref="H18:H32">D18+F18-G18</f>
        <v>324.99999999998545</v>
      </c>
      <c r="I18" s="13">
        <f aca="true" t="shared" si="1" ref="I18:I32">F18-E18</f>
        <v>-8493.140000000007</v>
      </c>
      <c r="J18" s="18">
        <v>5.46</v>
      </c>
      <c r="K18" s="18"/>
    </row>
    <row r="19" spans="1:11" s="3" customFormat="1" ht="30" customHeight="1">
      <c r="A19" s="10" t="s">
        <v>16</v>
      </c>
      <c r="B19" s="11" t="s">
        <v>17</v>
      </c>
      <c r="C19" s="19">
        <v>1.89</v>
      </c>
      <c r="D19" s="12">
        <f>K19*D18</f>
        <v>3052.4330769230764</v>
      </c>
      <c r="E19" s="12">
        <f>E18*K19</f>
        <v>23838.756923076922</v>
      </c>
      <c r="F19" s="12">
        <f>F18*K19</f>
        <v>20898.823846153846</v>
      </c>
      <c r="G19" s="12">
        <f>E19</f>
        <v>23838.756923076922</v>
      </c>
      <c r="H19" s="13">
        <f t="shared" si="0"/>
        <v>112.5</v>
      </c>
      <c r="I19" s="13">
        <f t="shared" si="1"/>
        <v>-2939.9330769230764</v>
      </c>
      <c r="J19" s="18">
        <v>1.89</v>
      </c>
      <c r="K19" s="18">
        <f>J19/J18</f>
        <v>0.34615384615384615</v>
      </c>
    </row>
    <row r="20" spans="1:11" s="3" customFormat="1" ht="31.5" customHeight="1">
      <c r="A20" s="10" t="s">
        <v>18</v>
      </c>
      <c r="B20" s="11" t="s">
        <v>19</v>
      </c>
      <c r="C20" s="19">
        <v>1.07</v>
      </c>
      <c r="D20" s="12">
        <f>K20*D18</f>
        <v>1728.097032967033</v>
      </c>
      <c r="E20" s="12">
        <f>E18*K20</f>
        <v>13496.015824175827</v>
      </c>
      <c r="F20" s="12">
        <f>F18*K20</f>
        <v>11831.609267399268</v>
      </c>
      <c r="G20" s="12">
        <f>E20</f>
        <v>13496.015824175827</v>
      </c>
      <c r="H20" s="13">
        <f t="shared" si="0"/>
        <v>63.69047619047342</v>
      </c>
      <c r="I20" s="13">
        <f t="shared" si="1"/>
        <v>-1664.4065567765592</v>
      </c>
      <c r="J20" s="18">
        <v>1.07</v>
      </c>
      <c r="K20" s="18">
        <f>J20/J18</f>
        <v>0.195970695970696</v>
      </c>
    </row>
    <row r="21" spans="1:11" s="3" customFormat="1" ht="30">
      <c r="A21" s="10" t="s">
        <v>20</v>
      </c>
      <c r="B21" s="11" t="s">
        <v>21</v>
      </c>
      <c r="C21" s="19">
        <v>1.33</v>
      </c>
      <c r="D21" s="12">
        <f>K21*D18</f>
        <v>2148.0084615384617</v>
      </c>
      <c r="E21" s="12">
        <f>E18*K21</f>
        <v>16775.42153846154</v>
      </c>
      <c r="F21" s="12">
        <f>F18*K21</f>
        <v>14706.579743589744</v>
      </c>
      <c r="G21" s="12">
        <f>E21</f>
        <v>16775.42153846154</v>
      </c>
      <c r="H21" s="13">
        <f t="shared" si="0"/>
        <v>79.16666666666424</v>
      </c>
      <c r="I21" s="13">
        <f t="shared" si="1"/>
        <v>-2068.841794871798</v>
      </c>
      <c r="J21" s="18">
        <v>1.33</v>
      </c>
      <c r="K21" s="18">
        <f>J21/J18</f>
        <v>0.2435897435897436</v>
      </c>
    </row>
    <row r="22" spans="1:11" s="3" customFormat="1" ht="28.5" customHeight="1">
      <c r="A22" s="10" t="s">
        <v>22</v>
      </c>
      <c r="B22" s="11" t="s">
        <v>23</v>
      </c>
      <c r="C22" s="19">
        <v>1.17</v>
      </c>
      <c r="D22" s="12">
        <f>K22*D18</f>
        <v>1889.6014285714284</v>
      </c>
      <c r="E22" s="12">
        <f>E18*K22</f>
        <v>14757.325714285715</v>
      </c>
      <c r="F22" s="12">
        <f>F18*K22</f>
        <v>12937.367142857142</v>
      </c>
      <c r="G22" s="12">
        <f>E22</f>
        <v>14757.325714285715</v>
      </c>
      <c r="H22" s="13">
        <f t="shared" si="0"/>
        <v>69.64285714285506</v>
      </c>
      <c r="I22" s="13">
        <f t="shared" si="1"/>
        <v>-1819.9585714285731</v>
      </c>
      <c r="J22" s="18">
        <v>1.17</v>
      </c>
      <c r="K22" s="18">
        <f>J22/J18</f>
        <v>0.21428571428571427</v>
      </c>
    </row>
    <row r="23" spans="1:9" ht="15" customHeight="1">
      <c r="A23" s="11" t="s">
        <v>25</v>
      </c>
      <c r="B23" s="11" t="s">
        <v>26</v>
      </c>
      <c r="C23" s="19">
        <v>2.97</v>
      </c>
      <c r="D23" s="11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ht="13.5" customHeight="1">
      <c r="A24" s="11" t="s">
        <v>27</v>
      </c>
      <c r="B24" s="11" t="s">
        <v>28</v>
      </c>
      <c r="C24" s="20">
        <v>1.65</v>
      </c>
      <c r="D24" s="11">
        <v>-64.83</v>
      </c>
      <c r="E24" s="13">
        <v>19905.72</v>
      </c>
      <c r="F24" s="13">
        <v>19631.4</v>
      </c>
      <c r="G24" s="13">
        <f>E24</f>
        <v>19905.72</v>
      </c>
      <c r="H24" s="13">
        <f t="shared" si="0"/>
        <v>-339.15000000000146</v>
      </c>
      <c r="I24" s="13">
        <f t="shared" si="1"/>
        <v>-274.3199999999997</v>
      </c>
    </row>
    <row r="25" spans="1:9" ht="30">
      <c r="A25" s="11" t="s">
        <v>29</v>
      </c>
      <c r="B25" s="11" t="s">
        <v>30</v>
      </c>
      <c r="C25" s="19">
        <v>0.65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1">
        <f t="shared" si="1"/>
        <v>0</v>
      </c>
    </row>
    <row r="26" spans="1:9" ht="30">
      <c r="A26" s="11" t="s">
        <v>31</v>
      </c>
      <c r="B26" s="11" t="s">
        <v>32</v>
      </c>
      <c r="C26" s="19">
        <v>2.73</v>
      </c>
      <c r="D26" s="11">
        <v>19921.21</v>
      </c>
      <c r="E26" s="11">
        <v>32933.88</v>
      </c>
      <c r="F26" s="11">
        <v>32224.81</v>
      </c>
      <c r="G26" s="11">
        <v>24873.16</v>
      </c>
      <c r="H26" s="11">
        <f>D26+F26-G26</f>
        <v>27272.860000000004</v>
      </c>
      <c r="I26" s="11">
        <f>F26-E26</f>
        <v>-709.0699999999961</v>
      </c>
    </row>
    <row r="27" spans="1:9" ht="29.25" customHeight="1">
      <c r="A27" s="11" t="s">
        <v>33</v>
      </c>
      <c r="B27" s="11" t="s">
        <v>34</v>
      </c>
      <c r="C27" s="19">
        <v>0</v>
      </c>
      <c r="D27" s="11">
        <v>35590.65</v>
      </c>
      <c r="E27" s="11">
        <v>0</v>
      </c>
      <c r="F27" s="11">
        <v>0</v>
      </c>
      <c r="G27" s="11">
        <v>0</v>
      </c>
      <c r="H27" s="11">
        <f t="shared" si="0"/>
        <v>35590.65</v>
      </c>
      <c r="I27" s="11">
        <f t="shared" si="1"/>
        <v>0</v>
      </c>
    </row>
    <row r="28" spans="1:9" ht="30.75" customHeight="1">
      <c r="A28" s="11" t="s">
        <v>35</v>
      </c>
      <c r="B28" s="11" t="s">
        <v>36</v>
      </c>
      <c r="C28" s="21">
        <f aca="true" t="shared" si="2" ref="C28:I28">SUM(C29:C32)</f>
        <v>1510.99</v>
      </c>
      <c r="D28" s="11">
        <f t="shared" si="2"/>
        <v>0</v>
      </c>
      <c r="E28" s="11">
        <f t="shared" si="2"/>
        <v>436867.75</v>
      </c>
      <c r="F28" s="11">
        <f t="shared" si="2"/>
        <v>430422.73</v>
      </c>
      <c r="G28" s="11">
        <f t="shared" si="2"/>
        <v>429767.53</v>
      </c>
      <c r="H28" s="11">
        <f t="shared" si="2"/>
        <v>655.1999999999989</v>
      </c>
      <c r="I28" s="11">
        <f t="shared" si="2"/>
        <v>-6445.020000000001</v>
      </c>
    </row>
    <row r="29" spans="1:9" ht="15">
      <c r="A29" s="11" t="s">
        <v>37</v>
      </c>
      <c r="B29" s="11" t="s">
        <v>178</v>
      </c>
      <c r="C29" s="22">
        <v>2.96</v>
      </c>
      <c r="D29" s="11">
        <v>0</v>
      </c>
      <c r="E29" s="11">
        <v>7100.22</v>
      </c>
      <c r="F29" s="11">
        <v>5806.67</v>
      </c>
      <c r="G29" s="11">
        <v>0</v>
      </c>
      <c r="H29" s="11">
        <f t="shared" si="0"/>
        <v>5806.67</v>
      </c>
      <c r="I29" s="11">
        <f t="shared" si="1"/>
        <v>-1293.5500000000002</v>
      </c>
    </row>
    <row r="30" spans="1:9" ht="14.25" customHeight="1">
      <c r="A30" s="11" t="s">
        <v>39</v>
      </c>
      <c r="B30" s="11" t="s">
        <v>38</v>
      </c>
      <c r="C30" s="22">
        <v>16.38</v>
      </c>
      <c r="D30" s="11">
        <v>0</v>
      </c>
      <c r="E30" s="11">
        <v>78440.42</v>
      </c>
      <c r="F30" s="11">
        <v>76939.67</v>
      </c>
      <c r="G30" s="11">
        <f>E30</f>
        <v>78440.42</v>
      </c>
      <c r="H30" s="11">
        <f t="shared" si="0"/>
        <v>-1500.75</v>
      </c>
      <c r="I30" s="11">
        <f t="shared" si="1"/>
        <v>-1500.75</v>
      </c>
    </row>
    <row r="31" spans="1:9" ht="14.25" customHeight="1">
      <c r="A31" s="11" t="s">
        <v>42</v>
      </c>
      <c r="B31" s="11" t="s">
        <v>40</v>
      </c>
      <c r="C31" s="22">
        <v>103.76</v>
      </c>
      <c r="D31" s="11">
        <v>0</v>
      </c>
      <c r="E31" s="11">
        <v>104888.77</v>
      </c>
      <c r="F31" s="11">
        <v>105982.45</v>
      </c>
      <c r="G31" s="11">
        <f>E31</f>
        <v>104888.77</v>
      </c>
      <c r="H31" s="11">
        <f t="shared" si="0"/>
        <v>1093.679999999993</v>
      </c>
      <c r="I31" s="11">
        <f t="shared" si="1"/>
        <v>1093.679999999993</v>
      </c>
    </row>
    <row r="32" spans="1:9" ht="15" customHeight="1">
      <c r="A32" s="11" t="s">
        <v>41</v>
      </c>
      <c r="B32" s="11" t="s">
        <v>43</v>
      </c>
      <c r="C32" s="23">
        <v>1387.89</v>
      </c>
      <c r="D32" s="11">
        <v>0</v>
      </c>
      <c r="E32" s="11">
        <v>246438.34</v>
      </c>
      <c r="F32" s="11">
        <v>241693.94</v>
      </c>
      <c r="G32" s="11">
        <f>E32</f>
        <v>246438.34</v>
      </c>
      <c r="H32" s="11">
        <f t="shared" si="0"/>
        <v>-4744.399999999994</v>
      </c>
      <c r="I32" s="11">
        <f t="shared" si="1"/>
        <v>-4744.399999999994</v>
      </c>
    </row>
    <row r="33" spans="1:9" ht="38.25" customHeight="1">
      <c r="A33" s="33" t="s">
        <v>44</v>
      </c>
      <c r="B33" s="33"/>
      <c r="C33" s="33"/>
      <c r="D33" s="33"/>
      <c r="E33" s="33"/>
      <c r="F33" s="33"/>
      <c r="G33" s="33"/>
      <c r="H33" s="33"/>
      <c r="I33" s="33"/>
    </row>
    <row r="35" spans="1:7" s="9" customFormat="1" ht="28.5" customHeight="1">
      <c r="A35" s="5" t="s">
        <v>11</v>
      </c>
      <c r="B35" s="34" t="s">
        <v>45</v>
      </c>
      <c r="C35" s="35"/>
      <c r="D35" s="35"/>
      <c r="E35" s="36"/>
      <c r="F35" s="34" t="s">
        <v>46</v>
      </c>
      <c r="G35" s="32"/>
    </row>
    <row r="36" spans="1:7" s="15" customFormat="1" ht="15">
      <c r="A36" s="14" t="s">
        <v>47</v>
      </c>
      <c r="B36" s="28" t="s">
        <v>48</v>
      </c>
      <c r="C36" s="29"/>
      <c r="D36" s="29"/>
      <c r="E36" s="30"/>
      <c r="F36" s="31">
        <f>SUM(F37:G37)</f>
        <v>24873.16</v>
      </c>
      <c r="G36" s="32"/>
    </row>
    <row r="37" spans="1:7" ht="15.75" customHeight="1">
      <c r="A37" s="11" t="s">
        <v>16</v>
      </c>
      <c r="B37" s="37" t="s">
        <v>134</v>
      </c>
      <c r="C37" s="37"/>
      <c r="D37" s="37"/>
      <c r="E37" s="37"/>
      <c r="F37" s="38">
        <v>24873.16</v>
      </c>
      <c r="G37" s="38"/>
    </row>
    <row r="38" spans="2:5" ht="15">
      <c r="B38" s="16"/>
      <c r="C38" s="16"/>
      <c r="D38" s="16"/>
      <c r="E38" s="16"/>
    </row>
    <row r="39" s="3" customFormat="1" ht="15"/>
    <row r="40" spans="1:9" s="3" customFormat="1" ht="15">
      <c r="A40" s="3" t="s">
        <v>56</v>
      </c>
      <c r="G40" s="3" t="s">
        <v>50</v>
      </c>
      <c r="I40" s="3" t="s">
        <v>170</v>
      </c>
    </row>
    <row r="41" s="3" customFormat="1" ht="15"/>
    <row r="42" s="3" customFormat="1" ht="15"/>
    <row r="43" s="3" customFormat="1" ht="15">
      <c r="G43" s="4" t="s">
        <v>171</v>
      </c>
    </row>
    <row r="44" s="3" customFormat="1" ht="15"/>
    <row r="45" s="3" customFormat="1" ht="15"/>
    <row r="46" s="3" customFormat="1" ht="15">
      <c r="A46" s="3" t="s">
        <v>51</v>
      </c>
    </row>
    <row r="47" spans="4:8" s="3" customFormat="1" ht="15">
      <c r="D47" s="17" t="s">
        <v>52</v>
      </c>
      <c r="F47" s="17"/>
      <c r="G47" s="17"/>
      <c r="H47" s="17"/>
    </row>
    <row r="48" s="3" customFormat="1" ht="15"/>
    <row r="49" s="3" customFormat="1" ht="15"/>
  </sheetData>
  <sheetProtection/>
  <mergeCells count="14">
    <mergeCell ref="B37:E37"/>
    <mergeCell ref="F37:G37"/>
    <mergeCell ref="A15:I15"/>
    <mergeCell ref="A33:I33"/>
    <mergeCell ref="B35:E35"/>
    <mergeCell ref="F35:G35"/>
    <mergeCell ref="B36:E36"/>
    <mergeCell ref="F36:G36"/>
    <mergeCell ref="A14:I14"/>
    <mergeCell ref="A1:I1"/>
    <mergeCell ref="A2:I2"/>
    <mergeCell ref="A3:I3"/>
    <mergeCell ref="A5:I5"/>
    <mergeCell ref="A13:I1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2012-03-21T13:07:37Z</cp:lastPrinted>
  <dcterms:created xsi:type="dcterms:W3CDTF">2006-09-28T05:33:49Z</dcterms:created>
  <dcterms:modified xsi:type="dcterms:W3CDTF">2015-02-18T10:49:27Z</dcterms:modified>
  <cp:category/>
  <cp:version/>
  <cp:contentType/>
  <cp:contentStatus/>
</cp:coreProperties>
</file>